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820" activeTab="0"/>
  </bookViews>
  <sheets>
    <sheet name="Доходи" sheetId="1" r:id="rId1"/>
  </sheets>
  <definedNames>
    <definedName name="_xlnm.Print_Titles" localSheetId="0">'Доходи'!$8:$8</definedName>
    <definedName name="_xlnm.Print_Area" localSheetId="0">'Доходи'!$A$1:$I$246</definedName>
  </definedNames>
  <calcPr fullCalcOnLoad="1"/>
</workbook>
</file>

<file path=xl/sharedStrings.xml><?xml version="1.0" encoding="utf-8"?>
<sst xmlns="http://schemas.openxmlformats.org/spreadsheetml/2006/main" count="227" uniqueCount="195">
  <si>
    <t>тис.грн</t>
  </si>
  <si>
    <t xml:space="preserve"> Доходи місцевих бюджетів    </t>
  </si>
  <si>
    <t>Податкові надходження</t>
  </si>
  <si>
    <t>Податок на промисел</t>
  </si>
  <si>
    <t xml:space="preserve">Плата за видачу ліцензій та сертифікатів </t>
  </si>
  <si>
    <t>Інші надходження</t>
  </si>
  <si>
    <t>Державне мито</t>
  </si>
  <si>
    <t>Код бюджетної класифікації</t>
  </si>
  <si>
    <t xml:space="preserve">Інші надходження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</si>
  <si>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</si>
  <si>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Затверджено місцевими радами на 2004 рік .</t>
  </si>
  <si>
    <t>Виконано за звітний період     (2004р.)</t>
  </si>
  <si>
    <t>Штрафні санкції по патентуванню</t>
  </si>
  <si>
    <t>Адміністративні штрафи та інші санкції</t>
  </si>
  <si>
    <t xml:space="preserve">Плата за розміщення тимчасово вільних коштів місцевих бюджетів </t>
  </si>
  <si>
    <t xml:space="preserve">Податок на прибуток підприємств та фінансових установ комунальної власності </t>
  </si>
  <si>
    <t>Місцеві податки і збори</t>
  </si>
  <si>
    <t>Єдиний податок</t>
  </si>
  <si>
    <t>16050200*</t>
  </si>
  <si>
    <t>Плата за розміщення тимчасово вільних коштів місцевих бюжетів</t>
  </si>
  <si>
    <t>Палата за ліцензії</t>
  </si>
  <si>
    <t>Державна реестрація</t>
  </si>
  <si>
    <t>Надходженння від орендної плати за користування цілісним майновим комплексом та іншим майном, що перебуває в комунальній власності</t>
  </si>
  <si>
    <t>Рентна плата та плата за використання інших природних ресурсів</t>
  </si>
  <si>
    <t>Місцеві податки</t>
  </si>
  <si>
    <t>Податок на майно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</si>
  <si>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</si>
  <si>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</si>
  <si>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</si>
  <si>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</si>
  <si>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</si>
  <si>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</si>
  <si>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</si>
  <si>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</si>
  <si>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</si>
  <si>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</si>
  <si>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</si>
  <si>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</si>
  <si>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</si>
  <si>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</si>
  <si>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</si>
  <si>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</si>
  <si>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</si>
  <si>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 фізичних осіб</t>
  </si>
  <si>
    <t xml:space="preserve">Неподаткові надходження </t>
  </si>
  <si>
    <t>Інші податки і збори</t>
  </si>
  <si>
    <t>Адмінстративні збори та платежі, доходи від некомерційної господарсткої діяльності</t>
  </si>
  <si>
    <t xml:space="preserve">Інші неподаткові надходження </t>
  </si>
  <si>
    <t>Внутрішні податки на товари та послуги</t>
  </si>
  <si>
    <t>Збір за провадження деяких видів підприємницької діяльності</t>
  </si>
  <si>
    <t>Фіксований сільськогосподарський податок, нарахований після 1 січня 2001 року</t>
  </si>
  <si>
    <t>Плата за надання інших адміністративних послуг</t>
  </si>
  <si>
    <t xml:space="preserve">Офіційні трансферти </t>
  </si>
  <si>
    <t>Кошти,що надходять до районних бюджетів з селищної та сільських бюджетів</t>
  </si>
  <si>
    <t>Взаєморозрахунки з держ.бюдж.</t>
  </si>
  <si>
    <t xml:space="preserve">Кошти що надходять з інших бюджетів </t>
  </si>
  <si>
    <t>Кошти,що надходять до районних та міських (міст Києва і Севастополя, міст республіканського і облавсного значення) бюджетів з міських (міст районного значення), селищних сільських та районних у містах бюджетів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</si>
  <si>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</si>
  <si>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Додаткова дотація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</si>
  <si>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для поетапного запровадження оплати праці працівникам бюджетної сфери на основі Єдиної тарифної сітки</t>
  </si>
  <si>
    <t>Інші дотації</t>
  </si>
  <si>
    <t xml:space="preserve">Додаткова дотація з державного бюджету на забезпечення здійснення видатків на оплату праці працівників бюджетних установ відповідно </t>
  </si>
  <si>
    <t>Субвенція на виконання власних повноважень територіальних громад сіл,селищ,міст та їх об"єднань</t>
  </si>
  <si>
    <t xml:space="preserve">Субвенція з державного бюджету місцевим бюджетам на надання пільг житлових субсидій населенню на оплату електроенергії, природного газу,послуг тепло-, водопостачання і водовідведення квартирної плати (утримання будинків і споруд та прибудинкових територій </t>
  </si>
  <si>
    <t>Субвенція з державного бюджету місцевим бюджетам на надання пільг ветеранам війни і праці, військової служби, органів внутрішніх справ, реабілітованим громадянам, які стали інвалідами внаслідок репресій, або є пенсіонерами, громадянам, які постраждали внаслідок Чорнобильської катастрофи, з послуг зв'язку та інших передбачених законодавством пільг (крім пільг на одержання ліків, зубопротезування, оплату електроенергії, житлово-комунальних послуг, твердого та рідкого пічного побутового палива) та компенсацію за пільговий проїзд окремих категорій громадян</t>
  </si>
  <si>
    <t xml:space="preserve">     </t>
  </si>
  <si>
    <t>Субвенція з державного бюджету місцевим бюджетам на надання передбачених чинним законодавством пільг ветеранам війни і праці, ветеранам військової служби, ветеранам органів внутрішніх справ, громадянам, які постраждали внаслідок Чорнобильської катастрофи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</si>
  <si>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соціально-економічний розвиток відповідних територій</t>
  </si>
  <si>
    <t>Субвенція з державного бюджету обласному бюджету Харківської області та міському бюджету міста Харкова на виконання Постанови Верховної Ради України від 18 вересня 2003 року N 1199-IV "Про заходи щодо підтримки соціально-економічного розвитку міста Харкова у зв'язку із 350-річчям заснування"</t>
  </si>
  <si>
    <t>Субвенція з державного бюджету місцевим бюджетам на будівництво метрополітену</t>
  </si>
  <si>
    <t>Субвенція з державного бюджету обласному бюджету Харківської області на реконструкцію колишнього будинку Держпрому</t>
  </si>
  <si>
    <t>Субвенція з державного бюджету місцевим бюджетам на здійснення виплат передбачених ст.57</t>
  </si>
  <si>
    <t>Субвенція з державного бюджету місцевим бюджетам для поетапного запровадження оплати праці працівникам бюджетної сфери на основі Єдиної тарифної сітки</t>
  </si>
  <si>
    <t>Субвенція на утримання об'єктів спільного користування чи ліквідацію негативних наслідків діяльності об'єктів спільного користування (з іншими районами, містами)</t>
  </si>
  <si>
    <t>Інші субвенції</t>
  </si>
  <si>
    <t>Субвенція з державного бюджету місцевим бюджетам на виконання інвестиційних проектів</t>
  </si>
  <si>
    <t>Субвенція з державного бюджету  на здійснення виплат визначених Законом України "Про реструктуризацію…"</t>
  </si>
  <si>
    <t>Субвенція з державного бюджету місцевим бюджетам на здійснення заходів щодо соціально-економічного розвитку регіонів</t>
  </si>
  <si>
    <t xml:space="preserve">Субвенція з державного  бюджету місцевим бюджетам на надання пільг зпослуг зв"язкута інших передбачених законодавством пільг, в тому числі компенсаційні втрати  частини доходів у зв"язку з відміною податку з власників транспортних засобів та відповідним зб </t>
  </si>
  <si>
    <t xml:space="preserve">Субвенція з державного  бюджету місцевим бюджетам на надання пільг  та житлових субсидій  населенню  на придбання твердого та рідкого, пічного, побутового палива  і скрапленого газу </t>
  </si>
  <si>
    <t>Субвенція на вибори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</si>
  <si>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</si>
  <si>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Всього доходів загального фонду </t>
  </si>
  <si>
    <t xml:space="preserve">Податкові надходження </t>
  </si>
  <si>
    <t xml:space="preserve">Податки на власність </t>
  </si>
  <si>
    <t>Податок з власників транспортних засобів та інших самохідних  машин  і механізмів</t>
  </si>
  <si>
    <t xml:space="preserve">Збір за першу реєстрацію  транспортного засобу 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</si>
  <si>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</si>
  <si>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</t>
  </si>
  <si>
    <t>Збір за провадження торгівельної діяльності нафтопродуктами</t>
  </si>
  <si>
    <t xml:space="preserve">Єдиний податок </t>
  </si>
  <si>
    <t>Інші податки та збори</t>
  </si>
  <si>
    <t xml:space="preserve">Екологічний податок  </t>
  </si>
  <si>
    <t xml:space="preserve">Збір за забруднення навколишнього природного середовища </t>
  </si>
  <si>
    <t>Відшкодування втрат л/г та с/г виробництва</t>
  </si>
  <si>
    <t>Грошові стягнення за шкоду,  заподіяну порушенням  законодавства про охорону навколишнього природного середовища</t>
  </si>
  <si>
    <t xml:space="preserve"> Власні надходження бюджетних установ і організацій</t>
  </si>
  <si>
    <t xml:space="preserve">Плата за послуги, що надаються бюджетними установами згідно з функціональними повноваженнями </t>
  </si>
  <si>
    <t>Інші джерела власних надходжень бюджетних установ</t>
  </si>
  <si>
    <t>Кошти від відчуження майна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</si>
  <si>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</si>
  <si>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</si>
  <si>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 xml:space="preserve">Субвенція з державного бюджету міському бюджету міста Харкова на ліквідацію наслідків аварії на очисних спорудах </t>
  </si>
  <si>
    <t>Субвенція з державного бюджету місцевим бюджетам на погашення заборгованості з пільг населенню за надані послуги зв'язку</t>
  </si>
  <si>
    <t>Цільві фонди</t>
  </si>
  <si>
    <t>Субвенція з держ. бюдж. місц. бюдж. на над. пільг та житл. субс. насел. на оплати електроен.,прир. газу…</t>
  </si>
  <si>
    <t>Кошти одержані із загального фонду бюджету до бюджету розвитку</t>
  </si>
  <si>
    <t>Субвенція інших бюджетів на виконання інвестиційних проектів</t>
  </si>
  <si>
    <t>Субвенція з державного бюджету місцевим бюджетам на будівництво газопроводів-відводів та газифікацію населених пунктів.</t>
  </si>
  <si>
    <t>Надходження від продажу землі і нематеріальних активів</t>
  </si>
  <si>
    <t xml:space="preserve">ВСЬОГО  ДОХОДІВ </t>
  </si>
  <si>
    <t>Базова дотація</t>
  </si>
  <si>
    <r>
      <t>Надходження від розміщення в установах банків тимчасово вільних бюджетних коштів</t>
    </r>
    <r>
      <rPr>
        <sz val="16"/>
        <rFont val="Times New Roman"/>
        <family val="1"/>
      </rPr>
      <t> </t>
    </r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</si>
  <si>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</si>
  <si>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Транспортний податок з юридичних осіб</t>
  </si>
  <si>
    <t>Державне мито, не віднесене до інших категорій  </t>
  </si>
  <si>
    <t>Транспортний податок з фізичних осіб</t>
  </si>
  <si>
    <t>Доходи від операцій з капіталом</t>
  </si>
  <si>
    <t>Надходження від продажу основного капіталу</t>
  </si>
  <si>
    <t>Стабілізаційна дотація</t>
  </si>
  <si>
    <t>Доходи від операцій з капіталом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</si>
  <si>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</si>
  <si>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</si>
  <si>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Освітня субвенція ОБЛАСНИЙ БЮДЖЕТ</t>
  </si>
  <si>
    <t>Податокта збір на доходи фізичних осіб</t>
  </si>
  <si>
    <t>ЗАГАЛЬНИЙ ФОНД</t>
  </si>
  <si>
    <t>СПЕЦІАЛЬНИЙ ФОНД</t>
  </si>
  <si>
    <t>Доходи загального фонду (без урахування трансфертів)</t>
  </si>
  <si>
    <t>Всього доходів спеціального фонду (без урахування трансфертів)</t>
  </si>
  <si>
    <t>Адміністративний збір за державну реєстрацію речових прав на нерухоме майно та їх обтяжень</t>
  </si>
  <si>
    <t xml:space="preserve">Всього доходів спеціального фонду </t>
  </si>
  <si>
    <t>Акцизний податок з реалізації суб"єктами господарювання роздрібної торгівлі підакцизних товарів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</si>
  <si>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</si>
  <si>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</si>
  <si>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</si>
  <si>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</si>
  <si>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</si>
  <si>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</si>
  <si>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</si>
  <si>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</si>
  <si>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Кошти від реалізації скарбів, майна, одержаного державою або територіальною громадою в порядку спадкування чи дарування безхозяйного майна, знахідок, а також валютних цінностей і грошових коштів, власники яких невідомі </t>
  </si>
  <si>
    <t>Дотації з державного бюджету місцевим бюджетам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</si>
  <si>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</si>
  <si>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</si>
  <si>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</si>
  <si>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</si>
  <si>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</si>
  <si>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</si>
  <si>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</si>
  <si>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</si>
  <si>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</si>
  <si>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</si>
  <si>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</si>
  <si>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</si>
  <si>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</si>
  <si>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Від органів державного управління</t>
  </si>
  <si>
    <t>18010500-18010900</t>
  </si>
  <si>
    <t>Плата за землю</t>
  </si>
  <si>
    <t>18010100-18010400</t>
  </si>
  <si>
    <t>Податок на нерухоме  майно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</si>
  <si>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</si>
  <si>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</t>
  </si>
  <si>
    <t>Субвенція з місцевого бюджету на здійснення природоохоронних заходів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</si>
  <si>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</si>
  <si>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</si>
  <si>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</si>
  <si>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</si>
  <si>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Рентна плата за спеціальне використання води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</si>
  <si>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</si>
  <si>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</si>
  <si>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</si>
  <si>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Податки та збори, не віднесені до інших категорій </t>
  </si>
  <si>
    <t>Кошти, що передаються (отримуються), як компенсація із загального фонду державного бюджету бюджетам місцевого самоврядування відповідно до вимог пункту 43 розділу VI `Прикінцеві та перехідні положення` Бюджетного кодексу України та постанови КМУ</t>
  </si>
  <si>
    <t>Надходження від продажу основного капіталу  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</si>
  <si>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</si>
  <si>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Рентна плата за користування надрами для видобування корисних копалин загальнодержавного значення</t>
  </si>
  <si>
    <t xml:space="preserve">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</si>
  <si>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</si>
  <si>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</si>
  <si>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</si>
  <si>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</si>
  <si>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</si>
  <si>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</si>
  <si>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 бюджету  на здійснення заходів щодо соціально-економічного розвитку окремих територій за рахунок відповідної субвенції з державного бюджету</t>
  </si>
  <si>
    <t>Затверджено місцевими радами  на 2021 рік</t>
  </si>
  <si>
    <t>Затверджено місцевими радами з урахуванням змін на відповідний період 2021р.</t>
  </si>
  <si>
    <t>Виконано за звітній період 2021р.</t>
  </si>
  <si>
    <t>% виконання до затвердженого плану з урахуванням змін на 2021р.</t>
  </si>
  <si>
    <t>% виконання до затвердженого плану з урахуванням змін на відповідний період 2021р.</t>
  </si>
  <si>
    <t>Аналіз виконання доходної частини бюджету по Печенізькій селищній ОТГ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</si>
  <si>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</si>
  <si>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за січень-вересень 2021 року</t>
  </si>
  <si>
    <t>Додаток 1</t>
  </si>
  <si>
    <t>Начальник фінансового управління</t>
  </si>
  <si>
    <t>Світлана КРАВЧЕНКО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</si>
</sst>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000000"/>
    <numFmt numFmtId="185" formatCode="#,##0.0\ &quot;грн.&quot;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00"/>
    <numFmt numFmtId="193" formatCode="0.000%"/>
    <numFmt numFmtId="194" formatCode="0.000"/>
  </numFmts>
  <fonts count="66">
    <font>
      <sz val="12"/>
      <name val="Arial Cyr"/>
      <family val="0"/>
    </font>
    <font>
      <sz val="11"/>
      <name val="Arial Cyr"/>
      <family val="2"/>
    </font>
    <font>
      <sz val="12"/>
      <name val="Times New Roman Cyr"/>
      <family val="1"/>
    </font>
    <font>
      <sz val="14"/>
      <name val="Arial Cyr"/>
      <family val="2"/>
    </font>
    <font>
      <i/>
      <sz val="14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sz val="16"/>
      <name val="Arial Cyr"/>
      <family val="2"/>
    </font>
    <font>
      <b/>
      <i/>
      <sz val="16"/>
      <name val="Arial Cyr"/>
      <family val="2"/>
    </font>
    <font>
      <sz val="16"/>
      <color indexed="10"/>
      <name val="Arial Cyr"/>
      <family val="2"/>
    </font>
    <font>
      <b/>
      <sz val="12"/>
      <name val="Arial Cyr"/>
      <family val="2"/>
    </font>
    <font>
      <sz val="10"/>
      <name val="Arial Cyr"/>
      <family val="0"/>
    </font>
    <font>
      <i/>
      <sz val="16"/>
      <name val="Arial Cyr"/>
      <family val="2"/>
    </font>
    <font>
      <b/>
      <sz val="16"/>
      <color indexed="10"/>
      <name val="Arial Cyr"/>
      <family val="2"/>
    </font>
    <font>
      <b/>
      <sz val="16"/>
      <color indexed="8"/>
      <name val="Arial Cyr"/>
      <family val="2"/>
    </font>
    <font>
      <sz val="16"/>
      <name val="Times New Roman"/>
      <family val="1"/>
    </font>
    <font>
      <sz val="18"/>
      <name val="Arial Cyr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9"/>
      <name val="Arial Cyr"/>
      <family val="2"/>
    </font>
    <font>
      <b/>
      <i/>
      <sz val="19"/>
      <name val="Arial Cyr"/>
      <family val="2"/>
    </font>
    <font>
      <sz val="19"/>
      <name val="Arial Cyr"/>
      <family val="2"/>
    </font>
    <font>
      <i/>
      <sz val="18"/>
      <name val="Arial Cyr"/>
      <family val="2"/>
    </font>
    <font>
      <b/>
      <sz val="28"/>
      <name val="Arial Cyr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sz val="22"/>
      <name val="Arial CYR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Arial Cyr"/>
      <family val="2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82" fontId="5" fillId="0" borderId="10" xfId="0" applyNumberFormat="1" applyFont="1" applyFill="1" applyBorder="1" applyAlignment="1" applyProtection="1">
      <alignment/>
      <protection locked="0"/>
    </xf>
    <xf numFmtId="182" fontId="5" fillId="33" borderId="10" xfId="0" applyNumberFormat="1" applyFont="1" applyFill="1" applyBorder="1" applyAlignment="1" applyProtection="1">
      <alignment horizontal="center"/>
      <protection locked="0"/>
    </xf>
    <xf numFmtId="182" fontId="5" fillId="34" borderId="10" xfId="0" applyNumberFormat="1" applyFont="1" applyFill="1" applyBorder="1" applyAlignment="1" applyProtection="1">
      <alignment/>
      <protection/>
    </xf>
    <xf numFmtId="182" fontId="5" fillId="33" borderId="10" xfId="0" applyNumberFormat="1" applyFont="1" applyFill="1" applyBorder="1" applyAlignment="1" applyProtection="1">
      <alignment horizontal="center"/>
      <protection/>
    </xf>
    <xf numFmtId="182" fontId="7" fillId="0" borderId="10" xfId="0" applyNumberFormat="1" applyFont="1" applyBorder="1" applyAlignment="1" applyProtection="1">
      <alignment/>
      <protection locked="0"/>
    </xf>
    <xf numFmtId="182" fontId="7" fillId="33" borderId="10" xfId="0" applyNumberFormat="1" applyFont="1" applyFill="1" applyBorder="1" applyAlignment="1" applyProtection="1">
      <alignment horizontal="center"/>
      <protection locked="0"/>
    </xf>
    <xf numFmtId="0" fontId="8" fillId="0" borderId="10" xfId="53" applyFont="1" applyBorder="1" applyAlignment="1" applyProtection="1">
      <alignment vertical="center" wrapText="1"/>
      <protection locked="0"/>
    </xf>
    <xf numFmtId="182" fontId="9" fillId="0" borderId="10" xfId="0" applyNumberFormat="1" applyFont="1" applyFill="1" applyBorder="1" applyAlignment="1" applyProtection="1">
      <alignment/>
      <protection locked="0"/>
    </xf>
    <xf numFmtId="182" fontId="5" fillId="0" borderId="10" xfId="0" applyNumberFormat="1" applyFont="1" applyBorder="1" applyAlignment="1" applyProtection="1">
      <alignment/>
      <protection locked="0"/>
    </xf>
    <xf numFmtId="182" fontId="5" fillId="34" borderId="10" xfId="53" applyNumberFormat="1" applyFont="1" applyFill="1" applyBorder="1" applyAlignment="1" applyProtection="1">
      <alignment vertical="center" wrapText="1"/>
      <protection/>
    </xf>
    <xf numFmtId="182" fontId="5" fillId="0" borderId="10" xfId="53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82" fontId="7" fillId="0" borderId="10" xfId="0" applyNumberFormat="1" applyFont="1" applyFill="1" applyBorder="1" applyAlignment="1" applyProtection="1">
      <alignment/>
      <protection locked="0"/>
    </xf>
    <xf numFmtId="182" fontId="7" fillId="0" borderId="10" xfId="53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5" borderId="10" xfId="53" applyFont="1" applyFill="1" applyBorder="1" applyAlignment="1" applyProtection="1">
      <alignment horizontal="center" vertical="center" wrapText="1"/>
      <protection locked="0"/>
    </xf>
    <xf numFmtId="182" fontId="5" fillId="35" borderId="10" xfId="0" applyNumberFormat="1" applyFont="1" applyFill="1" applyBorder="1" applyAlignment="1" applyProtection="1">
      <alignment/>
      <protection/>
    </xf>
    <xf numFmtId="182" fontId="7" fillId="35" borderId="10" xfId="0" applyNumberFormat="1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 horizontal="center" vertical="center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182" fontId="7" fillId="33" borderId="10" xfId="0" applyNumberFormat="1" applyFont="1" applyFill="1" applyBorder="1" applyAlignment="1" applyProtection="1">
      <alignment/>
      <protection/>
    </xf>
    <xf numFmtId="182" fontId="7" fillId="33" borderId="10" xfId="0" applyNumberFormat="1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 applyProtection="1">
      <alignment horizontal="left" vertical="center" wrapText="1"/>
      <protection locked="0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18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82" fontId="7" fillId="34" borderId="10" xfId="0" applyNumberFormat="1" applyFont="1" applyFill="1" applyBorder="1" applyAlignment="1" applyProtection="1">
      <alignment/>
      <protection/>
    </xf>
    <xf numFmtId="0" fontId="12" fillId="0" borderId="10" xfId="53" applyFont="1" applyBorder="1" applyAlignment="1" applyProtection="1">
      <alignment vertical="center" wrapText="1"/>
      <protection locked="0"/>
    </xf>
    <xf numFmtId="0" fontId="7" fillId="0" borderId="10" xfId="53" applyFont="1" applyBorder="1" applyAlignment="1" applyProtection="1">
      <alignment horizontal="center" vertical="center"/>
      <protection locked="0"/>
    </xf>
    <xf numFmtId="0" fontId="12" fillId="0" borderId="10" xfId="53" applyFont="1" applyBorder="1" applyAlignment="1" applyProtection="1">
      <alignment horizontal="left" vertical="center" wrapText="1"/>
      <protection locked="0"/>
    </xf>
    <xf numFmtId="0" fontId="12" fillId="0" borderId="10" xfId="53" applyNumberFormat="1" applyFont="1" applyBorder="1" applyAlignment="1" applyProtection="1">
      <alignment vertical="center" wrapText="1"/>
      <protection locked="0"/>
    </xf>
    <xf numFmtId="0" fontId="5" fillId="0" borderId="10" xfId="53" applyFont="1" applyBorder="1" applyAlignment="1" applyProtection="1">
      <alignment horizontal="center"/>
      <protection locked="0"/>
    </xf>
    <xf numFmtId="0" fontId="5" fillId="0" borderId="10" xfId="53" applyFont="1" applyBorder="1" applyAlignment="1" applyProtection="1">
      <alignment horizontal="center" vertical="justify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10" xfId="53" applyFont="1" applyBorder="1" applyAlignment="1" applyProtection="1">
      <alignment horizontal="center"/>
      <protection locked="0"/>
    </xf>
    <xf numFmtId="0" fontId="7" fillId="0" borderId="10" xfId="53" applyFont="1" applyBorder="1" applyAlignment="1" applyProtection="1">
      <alignment horizontal="left" vertical="justify"/>
      <protection locked="0"/>
    </xf>
    <xf numFmtId="0" fontId="5" fillId="0" borderId="10" xfId="53" applyFont="1" applyBorder="1" applyAlignment="1" applyProtection="1">
      <alignment horizontal="left" vertical="justify"/>
      <protection locked="0"/>
    </xf>
    <xf numFmtId="0" fontId="12" fillId="0" borderId="10" xfId="53" applyFont="1" applyBorder="1" applyAlignment="1" applyProtection="1">
      <alignment horizontal="left" vertical="justify" wrapText="1"/>
      <protection locked="0"/>
    </xf>
    <xf numFmtId="0" fontId="8" fillId="0" borderId="10" xfId="53" applyFont="1" applyBorder="1" applyAlignment="1" applyProtection="1">
      <alignment horizontal="left" vertical="justify" wrapText="1"/>
      <protection locked="0"/>
    </xf>
    <xf numFmtId="0" fontId="7" fillId="0" borderId="10" xfId="53" applyFont="1" applyFill="1" applyBorder="1" applyAlignment="1" applyProtection="1">
      <alignment horizontal="center"/>
      <protection locked="0"/>
    </xf>
    <xf numFmtId="0" fontId="7" fillId="0" borderId="10" xfId="53" applyFont="1" applyBorder="1" applyAlignment="1" applyProtection="1">
      <alignment horizontal="left" vertical="justify" wrapText="1"/>
      <protection locked="0"/>
    </xf>
    <xf numFmtId="0" fontId="5" fillId="0" borderId="10" xfId="53" applyFont="1" applyFill="1" applyBorder="1" applyAlignment="1" applyProtection="1">
      <alignment horizontal="center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 applyProtection="1">
      <alignment wrapText="1"/>
      <protection locked="0"/>
    </xf>
    <xf numFmtId="182" fontId="9" fillId="0" borderId="10" xfId="0" applyNumberFormat="1" applyFont="1" applyBorder="1" applyAlignment="1" applyProtection="1">
      <alignment/>
      <protection locked="0"/>
    </xf>
    <xf numFmtId="182" fontId="13" fillId="34" borderId="10" xfId="0" applyNumberFormat="1" applyFont="1" applyFill="1" applyBorder="1" applyAlignment="1" applyProtection="1">
      <alignment/>
      <protection/>
    </xf>
    <xf numFmtId="0" fontId="7" fillId="0" borderId="10" xfId="53" applyFont="1" applyBorder="1" applyAlignment="1" applyProtection="1">
      <alignment vertical="center" wrapText="1"/>
      <protection locked="0"/>
    </xf>
    <xf numFmtId="185" fontId="12" fillId="0" borderId="10" xfId="53" applyNumberFormat="1" applyFont="1" applyBorder="1" applyAlignment="1" applyProtection="1">
      <alignment vertical="center" wrapText="1"/>
      <protection locked="0"/>
    </xf>
    <xf numFmtId="0" fontId="5" fillId="0" borderId="10" xfId="53" applyFont="1" applyBorder="1" applyAlignment="1" applyProtection="1">
      <alignment horizontal="center" vertical="center"/>
      <protection locked="0"/>
    </xf>
    <xf numFmtId="0" fontId="6" fillId="0" borderId="10" xfId="53" applyFont="1" applyBorder="1" applyAlignment="1" applyProtection="1">
      <alignment vertical="center" wrapText="1"/>
      <protection locked="0"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5" fillId="0" borderId="10" xfId="53" applyFont="1" applyBorder="1" applyAlignment="1" applyProtection="1">
      <alignment vertical="center" wrapText="1"/>
      <protection locked="0"/>
    </xf>
    <xf numFmtId="0" fontId="12" fillId="0" borderId="10" xfId="53" applyFont="1" applyBorder="1" applyAlignment="1" applyProtection="1">
      <alignment vertical="center" wrapText="1"/>
      <protection locked="0"/>
    </xf>
    <xf numFmtId="0" fontId="7" fillId="0" borderId="10" xfId="54" applyFont="1" applyBorder="1" applyAlignment="1">
      <alignment horizontal="left" vertical="justify"/>
      <protection/>
    </xf>
    <xf numFmtId="0" fontId="6" fillId="0" borderId="10" xfId="54" applyFont="1" applyBorder="1" applyAlignment="1">
      <alignment/>
      <protection/>
    </xf>
    <xf numFmtId="0" fontId="5" fillId="0" borderId="10" xfId="54" applyFont="1" applyBorder="1" applyAlignment="1">
      <alignment horizontal="left" vertical="justify"/>
      <protection/>
    </xf>
    <xf numFmtId="182" fontId="3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 horizontal="left" vertical="justify"/>
    </xf>
    <xf numFmtId="0" fontId="1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center"/>
    </xf>
    <xf numFmtId="182" fontId="5" fillId="33" borderId="10" xfId="0" applyNumberFormat="1" applyFont="1" applyFill="1" applyBorder="1" applyAlignment="1" applyProtection="1">
      <alignment/>
      <protection/>
    </xf>
    <xf numFmtId="0" fontId="5" fillId="0" borderId="10" xfId="53" applyFont="1" applyFill="1" applyBorder="1" applyAlignment="1" applyProtection="1">
      <alignment horizontal="left" vertical="justify" wrapText="1"/>
      <protection locked="0"/>
    </xf>
    <xf numFmtId="182" fontId="5" fillId="34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justify" wrapText="1"/>
      <protection locked="0"/>
    </xf>
    <xf numFmtId="0" fontId="17" fillId="35" borderId="10" xfId="53" applyFont="1" applyFill="1" applyBorder="1" applyAlignment="1" applyProtection="1">
      <alignment horizontal="center" vertical="center"/>
      <protection locked="0"/>
    </xf>
    <xf numFmtId="0" fontId="18" fillId="35" borderId="10" xfId="53" applyFont="1" applyFill="1" applyBorder="1" applyAlignment="1" applyProtection="1">
      <alignment horizontal="center" vertical="center" wrapText="1"/>
      <protection locked="0"/>
    </xf>
    <xf numFmtId="182" fontId="18" fillId="35" borderId="10" xfId="53" applyNumberFormat="1" applyFont="1" applyFill="1" applyBorder="1" applyAlignment="1" applyProtection="1">
      <alignment horizontal="center" vertical="center" wrapText="1"/>
      <protection/>
    </xf>
    <xf numFmtId="182" fontId="18" fillId="35" borderId="10" xfId="53" applyNumberFormat="1" applyFont="1" applyFill="1" applyBorder="1" applyAlignment="1" applyProtection="1">
      <alignment horizontal="center" wrapText="1"/>
      <protection/>
    </xf>
    <xf numFmtId="186" fontId="17" fillId="35" borderId="11" xfId="58" applyNumberFormat="1" applyFont="1" applyFill="1" applyBorder="1" applyAlignment="1" applyProtection="1">
      <alignment horizontal="center" wrapText="1"/>
      <protection/>
    </xf>
    <xf numFmtId="0" fontId="16" fillId="0" borderId="0" xfId="0" applyFont="1" applyAlignment="1">
      <alignment/>
    </xf>
    <xf numFmtId="0" fontId="18" fillId="35" borderId="10" xfId="53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5" fillId="0" borderId="10" xfId="53" applyFont="1" applyBorder="1" applyAlignment="1" applyProtection="1">
      <alignment horizontal="left" vertical="justify" wrapText="1"/>
      <protection locked="0"/>
    </xf>
    <xf numFmtId="0" fontId="19" fillId="35" borderId="10" xfId="53" applyFont="1" applyFill="1" applyBorder="1" applyAlignment="1" applyProtection="1">
      <alignment horizontal="center" vertical="center"/>
      <protection locked="0"/>
    </xf>
    <xf numFmtId="0" fontId="20" fillId="35" borderId="10" xfId="53" applyFont="1" applyFill="1" applyBorder="1" applyAlignment="1" applyProtection="1">
      <alignment vertical="center" wrapText="1"/>
      <protection locked="0"/>
    </xf>
    <xf numFmtId="182" fontId="20" fillId="35" borderId="10" xfId="53" applyNumberFormat="1" applyFont="1" applyFill="1" applyBorder="1" applyAlignment="1" applyProtection="1">
      <alignment horizontal="center" vertical="center" wrapText="1"/>
      <protection/>
    </xf>
    <xf numFmtId="182" fontId="20" fillId="35" borderId="10" xfId="53" applyNumberFormat="1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0" fontId="22" fillId="35" borderId="10" xfId="53" applyFont="1" applyFill="1" applyBorder="1" applyProtection="1">
      <alignment/>
      <protection locked="0"/>
    </xf>
    <xf numFmtId="182" fontId="22" fillId="35" borderId="1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7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Border="1" applyAlignment="1" applyProtection="1">
      <alignment horizontal="left" vertical="center" wrapText="1"/>
      <protection locked="0"/>
    </xf>
    <xf numFmtId="182" fontId="5" fillId="34" borderId="1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10" xfId="53" applyFont="1" applyFill="1" applyBorder="1" applyAlignment="1" applyProtection="1">
      <alignment horizontal="center" vertical="center"/>
      <protection locked="0"/>
    </xf>
    <xf numFmtId="182" fontId="6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10" xfId="53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182" fontId="5" fillId="0" borderId="10" xfId="0" applyNumberFormat="1" applyFont="1" applyBorder="1" applyAlignment="1" applyProtection="1">
      <alignment/>
      <protection locked="0"/>
    </xf>
    <xf numFmtId="0" fontId="5" fillId="0" borderId="10" xfId="53" applyFont="1" applyBorder="1" applyAlignment="1" applyProtection="1">
      <alignment vertical="center" wrapText="1"/>
      <protection locked="0"/>
    </xf>
    <xf numFmtId="0" fontId="5" fillId="0" borderId="10" xfId="53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left" vertical="justify"/>
    </xf>
    <xf numFmtId="0" fontId="15" fillId="0" borderId="11" xfId="0" applyFont="1" applyBorder="1" applyAlignment="1">
      <alignment horizontal="left" vertical="justify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justify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Continuous" vertical="center" wrapText="1"/>
      <protection locked="0"/>
    </xf>
    <xf numFmtId="0" fontId="14" fillId="0" borderId="13" xfId="0" applyFont="1" applyBorder="1" applyAlignment="1" applyProtection="1">
      <alignment horizontal="centerContinuous" vertical="center" wrapText="1"/>
      <protection locked="0"/>
    </xf>
    <xf numFmtId="0" fontId="14" fillId="0" borderId="14" xfId="0" applyFont="1" applyBorder="1" applyAlignment="1" applyProtection="1">
      <alignment horizontal="centerContinuous" vertical="center" wrapText="1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3" fontId="15" fillId="0" borderId="0" xfId="0" applyNumberFormat="1" applyFont="1" applyBorder="1" applyAlignment="1">
      <alignment horizontal="left" vertical="justify"/>
    </xf>
    <xf numFmtId="0" fontId="5" fillId="0" borderId="10" xfId="53" applyFont="1" applyFill="1" applyBorder="1" applyAlignment="1" applyProtection="1">
      <alignment horizontal="center" vertical="justify"/>
      <protection locked="0"/>
    </xf>
    <xf numFmtId="182" fontId="5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justify"/>
    </xf>
    <xf numFmtId="0" fontId="8" fillId="0" borderId="10" xfId="53" applyFont="1" applyFill="1" applyBorder="1" applyAlignment="1" applyProtection="1">
      <alignment horizontal="center" vertical="justify"/>
      <protection locked="0"/>
    </xf>
    <xf numFmtId="0" fontId="8" fillId="0" borderId="10" xfId="53" applyFont="1" applyBorder="1" applyAlignment="1" applyProtection="1">
      <alignment vertical="center" wrapText="1"/>
      <protection locked="0"/>
    </xf>
    <xf numFmtId="182" fontId="8" fillId="0" borderId="10" xfId="0" applyNumberFormat="1" applyFont="1" applyBorder="1" applyAlignment="1" applyProtection="1">
      <alignment/>
      <protection locked="0"/>
    </xf>
    <xf numFmtId="0" fontId="24" fillId="0" borderId="0" xfId="0" applyFont="1" applyAlignment="1">
      <alignment/>
    </xf>
    <xf numFmtId="0" fontId="5" fillId="0" borderId="10" xfId="54" applyFont="1" applyBorder="1" applyAlignment="1">
      <alignment horizontal="left"/>
      <protection/>
    </xf>
    <xf numFmtId="182" fontId="17" fillId="35" borderId="10" xfId="0" applyNumberFormat="1" applyFont="1" applyFill="1" applyBorder="1" applyAlignment="1" applyProtection="1">
      <alignment horizontal="center"/>
      <protection/>
    </xf>
    <xf numFmtId="185" fontId="8" fillId="0" borderId="10" xfId="53" applyNumberFormat="1" applyFont="1" applyBorder="1" applyAlignment="1" applyProtection="1">
      <alignment horizontal="left" vertical="center" wrapText="1"/>
      <protection locked="0"/>
    </xf>
    <xf numFmtId="0" fontId="8" fillId="0" borderId="10" xfId="53" applyFont="1" applyBorder="1" applyAlignment="1" applyProtection="1">
      <alignment horizontal="left" vertical="center" wrapText="1"/>
      <protection locked="0"/>
    </xf>
    <xf numFmtId="182" fontId="6" fillId="0" borderId="10" xfId="53" applyNumberFormat="1" applyFont="1" applyBorder="1" applyAlignment="1" applyProtection="1">
      <alignment vertical="center" wrapText="1"/>
      <protection locked="0"/>
    </xf>
    <xf numFmtId="0" fontId="27" fillId="0" borderId="10" xfId="52" applyFont="1" applyBorder="1" applyAlignment="1">
      <alignment horizontal="left" vertical="justify"/>
      <protection/>
    </xf>
    <xf numFmtId="0" fontId="27" fillId="0" borderId="10" xfId="52" applyFont="1" applyBorder="1" applyAlignment="1">
      <alignment horizontal="center"/>
      <protection/>
    </xf>
    <xf numFmtId="0" fontId="28" fillId="0" borderId="10" xfId="52" applyFont="1" applyBorder="1" applyAlignment="1">
      <alignment horizontal="center"/>
      <protection/>
    </xf>
    <xf numFmtId="0" fontId="28" fillId="0" borderId="10" xfId="52" applyFont="1" applyBorder="1" applyAlignment="1">
      <alignment horizontal="left" vertical="justify"/>
      <protection/>
    </xf>
    <xf numFmtId="182" fontId="0" fillId="0" borderId="0" xfId="0" applyNumberForma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5" fillId="0" borderId="10" xfId="54" applyFont="1" applyBorder="1" applyAlignment="1">
      <alignment horizontal="left" vertical="justify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0" fontId="14" fillId="0" borderId="10" xfId="0" applyFont="1" applyBorder="1" applyAlignment="1" applyProtection="1">
      <alignment horizontal="centerContinuous" vertical="justify" wrapText="1"/>
      <protection locked="0"/>
    </xf>
    <xf numFmtId="182" fontId="6" fillId="34" borderId="10" xfId="0" applyNumberFormat="1" applyFont="1" applyFill="1" applyBorder="1" applyAlignment="1" applyProtection="1">
      <alignment/>
      <protection/>
    </xf>
    <xf numFmtId="186" fontId="17" fillId="35" borderId="10" xfId="58" applyNumberFormat="1" applyFont="1" applyFill="1" applyBorder="1" applyAlignment="1" applyProtection="1">
      <alignment horizontal="center" wrapText="1"/>
      <protection/>
    </xf>
    <xf numFmtId="182" fontId="26" fillId="0" borderId="0" xfId="0" applyNumberFormat="1" applyFont="1" applyAlignment="1">
      <alignment/>
    </xf>
    <xf numFmtId="182" fontId="19" fillId="33" borderId="10" xfId="0" applyNumberFormat="1" applyFont="1" applyFill="1" applyBorder="1" applyAlignment="1" applyProtection="1">
      <alignment horizontal="center"/>
      <protection/>
    </xf>
    <xf numFmtId="182" fontId="21" fillId="33" borderId="10" xfId="0" applyNumberFormat="1" applyFont="1" applyFill="1" applyBorder="1" applyAlignment="1" applyProtection="1">
      <alignment horizontal="center"/>
      <protection/>
    </xf>
    <xf numFmtId="182" fontId="21" fillId="33" borderId="10" xfId="0" applyNumberFormat="1" applyFont="1" applyFill="1" applyBorder="1" applyAlignment="1" applyProtection="1">
      <alignment horizontal="center"/>
      <protection locked="0"/>
    </xf>
    <xf numFmtId="182" fontId="19" fillId="33" borderId="10" xfId="0" applyNumberFormat="1" applyFont="1" applyFill="1" applyBorder="1" applyAlignment="1" applyProtection="1">
      <alignment horizontal="center"/>
      <protection locked="0"/>
    </xf>
    <xf numFmtId="182" fontId="19" fillId="33" borderId="10" xfId="53" applyNumberFormat="1" applyFont="1" applyFill="1" applyBorder="1" applyAlignment="1" applyProtection="1">
      <alignment horizontal="center" wrapText="1"/>
      <protection/>
    </xf>
    <xf numFmtId="182" fontId="21" fillId="0" borderId="10" xfId="0" applyNumberFormat="1" applyFont="1" applyFill="1" applyBorder="1" applyAlignment="1" applyProtection="1">
      <alignment horizontal="center"/>
      <protection locked="0"/>
    </xf>
    <xf numFmtId="182" fontId="20" fillId="33" borderId="10" xfId="0" applyNumberFormat="1" applyFont="1" applyFill="1" applyBorder="1" applyAlignment="1" applyProtection="1">
      <alignment horizontal="center"/>
      <protection locked="0"/>
    </xf>
    <xf numFmtId="182" fontId="19" fillId="33" borderId="10" xfId="53" applyNumberFormat="1" applyFont="1" applyFill="1" applyBorder="1" applyAlignment="1" applyProtection="1">
      <alignment horizontal="center" wrapText="1"/>
      <protection locked="0"/>
    </xf>
    <xf numFmtId="182" fontId="21" fillId="33" borderId="10" xfId="53" applyNumberFormat="1" applyFont="1" applyFill="1" applyBorder="1" applyAlignment="1" applyProtection="1">
      <alignment horizontal="center" wrapText="1"/>
      <protection locked="0"/>
    </xf>
    <xf numFmtId="182" fontId="21" fillId="33" borderId="10" xfId="53" applyNumberFormat="1" applyFont="1" applyFill="1" applyBorder="1" applyAlignment="1" applyProtection="1">
      <alignment horizontal="center" wrapText="1"/>
      <protection/>
    </xf>
    <xf numFmtId="182" fontId="19" fillId="0" borderId="10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183" fontId="19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183" fontId="21" fillId="0" borderId="10" xfId="0" applyNumberFormat="1" applyFont="1" applyBorder="1" applyAlignment="1" applyProtection="1">
      <alignment horizontal="center"/>
      <protection locked="0"/>
    </xf>
    <xf numFmtId="183" fontId="21" fillId="0" borderId="10" xfId="0" applyNumberFormat="1" applyFont="1" applyFill="1" applyBorder="1" applyAlignment="1" applyProtection="1">
      <alignment horizontal="center"/>
      <protection locked="0"/>
    </xf>
    <xf numFmtId="183" fontId="19" fillId="0" borderId="10" xfId="0" applyNumberFormat="1" applyFont="1" applyFill="1" applyBorder="1" applyAlignment="1" applyProtection="1">
      <alignment horizontal="center"/>
      <protection locked="0"/>
    </xf>
    <xf numFmtId="182" fontId="21" fillId="0" borderId="10" xfId="0" applyNumberFormat="1" applyFont="1" applyBorder="1" applyAlignment="1" applyProtection="1">
      <alignment horizontal="center"/>
      <protection locked="0"/>
    </xf>
    <xf numFmtId="182" fontId="20" fillId="35" borderId="10" xfId="0" applyNumberFormat="1" applyFont="1" applyFill="1" applyBorder="1" applyAlignment="1" applyProtection="1">
      <alignment horizontal="center"/>
      <protection locked="0"/>
    </xf>
    <xf numFmtId="186" fontId="16" fillId="35" borderId="11" xfId="58" applyNumberFormat="1" applyFont="1" applyFill="1" applyBorder="1" applyAlignment="1" applyProtection="1">
      <alignment horizontal="center" wrapText="1"/>
      <protection/>
    </xf>
    <xf numFmtId="182" fontId="65" fillId="0" borderId="10" xfId="0" applyNumberFormat="1" applyFont="1" applyBorder="1" applyAlignment="1" applyProtection="1">
      <alignment horizontal="center"/>
      <protection locked="0"/>
    </xf>
    <xf numFmtId="182" fontId="21" fillId="0" borderId="10" xfId="0" applyNumberFormat="1" applyFont="1" applyFill="1" applyBorder="1" applyAlignment="1" applyProtection="1">
      <alignment horizontal="center"/>
      <protection/>
    </xf>
    <xf numFmtId="182" fontId="19" fillId="34" borderId="10" xfId="0" applyNumberFormat="1" applyFont="1" applyFill="1" applyBorder="1" applyAlignment="1" applyProtection="1">
      <alignment horizontal="center"/>
      <protection/>
    </xf>
    <xf numFmtId="182" fontId="19" fillId="0" borderId="10" xfId="0" applyNumberFormat="1" applyFont="1" applyFill="1" applyBorder="1" applyAlignment="1" applyProtection="1">
      <alignment horizontal="center"/>
      <protection locked="0"/>
    </xf>
    <xf numFmtId="182" fontId="6" fillId="33" borderId="10" xfId="53" applyNumberFormat="1" applyFont="1" applyFill="1" applyBorder="1" applyAlignment="1" applyProtection="1">
      <alignment horizontal="center" wrapText="1"/>
      <protection locked="0"/>
    </xf>
    <xf numFmtId="182" fontId="7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8" fillId="35" borderId="10" xfId="53" applyFont="1" applyFill="1" applyBorder="1" applyAlignment="1" applyProtection="1">
      <alignment horizontal="center" vertical="center" wrapText="1"/>
      <protection locked="0"/>
    </xf>
    <xf numFmtId="0" fontId="25" fillId="35" borderId="10" xfId="0" applyFont="1" applyFill="1" applyBorder="1" applyAlignment="1">
      <alignment horizontal="center" vertical="center" wrapText="1"/>
    </xf>
    <xf numFmtId="0" fontId="8" fillId="35" borderId="17" xfId="53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ZV1PIV98" xfId="53"/>
    <cellStyle name="Обычный_Доход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Zeros="0" tabSelected="1" zoomScale="50" zoomScaleNormal="50" zoomScaleSheetLayoutView="55" zoomScalePageLayoutView="0" workbookViewId="0" topLeftCell="A2">
      <pane xSplit="3" ySplit="8" topLeftCell="D197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247" sqref="O247"/>
    </sheetView>
  </sheetViews>
  <sheetFormatPr defaultColWidth="8.796875" defaultRowHeight="15"/>
  <cols>
    <col min="1" max="1" width="18.296875" style="1" customWidth="1"/>
    <col min="2" max="2" width="83.09765625" style="1" customWidth="1"/>
    <col min="3" max="3" width="4.09765625" style="1" hidden="1" customWidth="1"/>
    <col min="4" max="4" width="29.09765625" style="1" customWidth="1"/>
    <col min="5" max="5" width="8.69921875" style="1" hidden="1" customWidth="1"/>
    <col min="6" max="6" width="27.09765625" style="1" customWidth="1"/>
    <col min="7" max="7" width="28.19921875" style="1" customWidth="1"/>
    <col min="8" max="8" width="28.296875" style="1" customWidth="1"/>
    <col min="9" max="9" width="29.796875" style="1" customWidth="1"/>
    <col min="10" max="10" width="12.796875" style="0" customWidth="1"/>
    <col min="11" max="11" width="14.09765625" style="0" customWidth="1"/>
  </cols>
  <sheetData>
    <row r="1" spans="1:9" ht="32.25" customHeight="1" hidden="1">
      <c r="A1" s="2"/>
      <c r="B1" s="2"/>
      <c r="C1" s="2"/>
      <c r="D1" s="2"/>
      <c r="E1" s="2"/>
      <c r="F1" s="2"/>
      <c r="G1" s="2"/>
      <c r="H1" s="2"/>
      <c r="I1" s="4"/>
    </row>
    <row r="2" spans="1:9" ht="27">
      <c r="A2" s="2"/>
      <c r="B2" s="2"/>
      <c r="C2" s="2"/>
      <c r="D2" s="2"/>
      <c r="E2" s="2"/>
      <c r="F2" s="2"/>
      <c r="G2" s="2"/>
      <c r="H2" s="2"/>
      <c r="I2" s="170" t="s">
        <v>192</v>
      </c>
    </row>
    <row r="3" spans="1:9" ht="18">
      <c r="A3" s="2"/>
      <c r="B3" s="2"/>
      <c r="C3" s="2"/>
      <c r="D3" s="2"/>
      <c r="E3" s="2"/>
      <c r="F3" s="2"/>
      <c r="G3" s="68"/>
      <c r="H3" s="2"/>
      <c r="I3" s="4"/>
    </row>
    <row r="4" spans="1:9" ht="33.75" customHeight="1">
      <c r="A4" s="171" t="s">
        <v>189</v>
      </c>
      <c r="B4" s="171"/>
      <c r="C4" s="171"/>
      <c r="D4" s="171"/>
      <c r="E4" s="171"/>
      <c r="F4" s="171"/>
      <c r="G4" s="171"/>
      <c r="H4" s="171"/>
      <c r="I4" s="171"/>
    </row>
    <row r="5" spans="1:9" ht="34.5" customHeight="1">
      <c r="A5" s="171" t="s">
        <v>191</v>
      </c>
      <c r="B5" s="171"/>
      <c r="C5" s="171"/>
      <c r="D5" s="171"/>
      <c r="E5" s="171"/>
      <c r="F5" s="171"/>
      <c r="G5" s="171"/>
      <c r="H5" s="171"/>
      <c r="I5" s="171"/>
    </row>
    <row r="6" spans="1:9" ht="23.25" customHeight="1" hidden="1">
      <c r="A6" s="2"/>
      <c r="B6" s="2"/>
      <c r="C6" s="2"/>
      <c r="D6" s="2"/>
      <c r="E6" s="3"/>
      <c r="F6" s="3"/>
      <c r="G6" s="3"/>
      <c r="I6" s="3"/>
    </row>
    <row r="7" spans="1:9" ht="23.25" customHeight="1" thickBot="1">
      <c r="A7" s="2" t="s">
        <v>176</v>
      </c>
      <c r="B7" s="2"/>
      <c r="C7" s="2"/>
      <c r="D7" s="2"/>
      <c r="E7" s="3"/>
      <c r="F7" s="3"/>
      <c r="G7" s="3"/>
      <c r="H7" s="3"/>
      <c r="I7" s="136" t="s">
        <v>0</v>
      </c>
    </row>
    <row r="8" spans="1:9" ht="189" customHeight="1">
      <c r="A8" s="112" t="s">
        <v>7</v>
      </c>
      <c r="B8" s="113" t="s">
        <v>1</v>
      </c>
      <c r="C8" s="114" t="s">
        <v>10</v>
      </c>
      <c r="D8" s="114" t="s">
        <v>184</v>
      </c>
      <c r="E8" s="114" t="s">
        <v>11</v>
      </c>
      <c r="F8" s="114" t="s">
        <v>185</v>
      </c>
      <c r="G8" s="114" t="s">
        <v>186</v>
      </c>
      <c r="H8" s="140" t="s">
        <v>187</v>
      </c>
      <c r="I8" s="115" t="s">
        <v>188</v>
      </c>
    </row>
    <row r="9" spans="1:9" ht="70.5" customHeight="1">
      <c r="A9" s="172" t="s">
        <v>125</v>
      </c>
      <c r="B9" s="173"/>
      <c r="C9" s="173"/>
      <c r="D9" s="173"/>
      <c r="E9" s="173"/>
      <c r="F9" s="173"/>
      <c r="G9" s="173"/>
      <c r="H9" s="173"/>
      <c r="I9" s="173"/>
    </row>
    <row r="10" spans="1:9" ht="35.25" customHeight="1">
      <c r="A10" s="32">
        <v>10000000</v>
      </c>
      <c r="B10" s="33" t="s">
        <v>2</v>
      </c>
      <c r="C10" s="75" t="e">
        <f>+C11+C16+C17+C33+C34+C45+C48+C55+#REF!+#REF!+#REF!+#REF!+C46+C47</f>
        <v>#REF!</v>
      </c>
      <c r="D10" s="148">
        <f>D11+D17+D24+D31+D16</f>
        <v>38880.2</v>
      </c>
      <c r="E10" s="148">
        <f>E11+E17+E24+E31+E59</f>
        <v>0</v>
      </c>
      <c r="F10" s="148">
        <f>F11+F17+F24+F31+F59+F16</f>
        <v>28889.000000000004</v>
      </c>
      <c r="G10" s="148">
        <f>G12+G13+G14+G18+G19+G23+G26+G28+G29+G38+G39+G40+G41+G43+G44+G45+G49+G56+G57+G58-0.1</f>
        <v>31507.400000000005</v>
      </c>
      <c r="H10" s="142">
        <f aca="true" t="shared" si="0" ref="H10:H15">G10/D10</f>
        <v>0.8103713458264106</v>
      </c>
      <c r="I10" s="142">
        <f aca="true" t="shared" si="1" ref="I10:I15">G10/F10</f>
        <v>1.0906365744747135</v>
      </c>
    </row>
    <row r="11" spans="1:9" ht="32.25" customHeight="1">
      <c r="A11" s="32">
        <v>11010000</v>
      </c>
      <c r="B11" s="63" t="s">
        <v>124</v>
      </c>
      <c r="C11" s="5">
        <v>773.1</v>
      </c>
      <c r="D11" s="147">
        <f>D12+D13+D14+D15</f>
        <v>20194.7</v>
      </c>
      <c r="E11" s="147">
        <f>E12+E13+E14+E15</f>
        <v>0</v>
      </c>
      <c r="F11" s="147">
        <f>F12+F13+F14</f>
        <v>16160.300000000001</v>
      </c>
      <c r="G11" s="147">
        <f>G12+G13+G14</f>
        <v>17489.1</v>
      </c>
      <c r="H11" s="142">
        <f t="shared" si="0"/>
        <v>0.8660242538883963</v>
      </c>
      <c r="I11" s="142">
        <f t="shared" si="1"/>
        <v>1.0822261962958606</v>
      </c>
    </row>
    <row r="12" spans="1:10" ht="47.25" customHeight="1">
      <c r="A12" s="84">
        <v>11010100</v>
      </c>
      <c r="B12" s="69" t="s">
        <v>133</v>
      </c>
      <c r="C12" s="5"/>
      <c r="D12" s="146">
        <v>14973.4</v>
      </c>
      <c r="E12" s="146"/>
      <c r="F12" s="146">
        <v>11536.7</v>
      </c>
      <c r="G12" s="149">
        <v>12770.5</v>
      </c>
      <c r="H12" s="142">
        <f t="shared" si="0"/>
        <v>0.8528791056139554</v>
      </c>
      <c r="I12" s="142">
        <f t="shared" si="1"/>
        <v>1.1069456603708165</v>
      </c>
      <c r="J12" s="143"/>
    </row>
    <row r="13" spans="1:9" ht="47.25" customHeight="1">
      <c r="A13" s="84">
        <v>11010400</v>
      </c>
      <c r="B13" s="69" t="s">
        <v>134</v>
      </c>
      <c r="C13" s="5"/>
      <c r="D13" s="146">
        <v>4205.5</v>
      </c>
      <c r="E13" s="146"/>
      <c r="F13" s="146">
        <v>3650</v>
      </c>
      <c r="G13" s="149">
        <v>3699.8</v>
      </c>
      <c r="H13" s="142">
        <f t="shared" si="0"/>
        <v>0.8797527047913447</v>
      </c>
      <c r="I13" s="142">
        <f t="shared" si="1"/>
        <v>1.0136438356164383</v>
      </c>
    </row>
    <row r="14" spans="1:9" ht="44.25" customHeight="1">
      <c r="A14" s="84">
        <v>11010500</v>
      </c>
      <c r="B14" s="69" t="s">
        <v>135</v>
      </c>
      <c r="C14" s="5"/>
      <c r="D14" s="146">
        <v>1015.8</v>
      </c>
      <c r="E14" s="146"/>
      <c r="F14" s="146">
        <v>973.6</v>
      </c>
      <c r="G14" s="146">
        <v>1018.8</v>
      </c>
      <c r="H14" s="142">
        <f t="shared" si="0"/>
        <v>1.0029533372711164</v>
      </c>
      <c r="I14" s="142">
        <f t="shared" si="1"/>
        <v>1.0464256368118323</v>
      </c>
    </row>
    <row r="15" spans="1:9" ht="65.25" customHeight="1" hidden="1">
      <c r="A15" s="84">
        <v>11010900</v>
      </c>
      <c r="B15" s="69" t="s">
        <v>136</v>
      </c>
      <c r="C15" s="5"/>
      <c r="D15" s="146"/>
      <c r="E15" s="146"/>
      <c r="F15" s="146"/>
      <c r="G15" s="146"/>
      <c r="H15" s="142" t="e">
        <f t="shared" si="0"/>
        <v>#DIV/0!</v>
      </c>
      <c r="I15" s="142" t="e">
        <f t="shared" si="1"/>
        <v>#DIV/0!</v>
      </c>
    </row>
    <row r="16" spans="1:9" s="16" customFormat="1" ht="54" customHeight="1" hidden="1">
      <c r="A16" s="32">
        <v>11020200</v>
      </c>
      <c r="B16" s="85" t="s">
        <v>15</v>
      </c>
      <c r="C16" s="5"/>
      <c r="D16" s="147"/>
      <c r="E16" s="147"/>
      <c r="F16" s="147"/>
      <c r="G16" s="147"/>
      <c r="H16" s="142"/>
      <c r="I16" s="142"/>
    </row>
    <row r="17" spans="1:9" s="16" customFormat="1" ht="41.25" customHeight="1">
      <c r="A17" s="32">
        <v>13000000</v>
      </c>
      <c r="B17" s="62" t="s">
        <v>23</v>
      </c>
      <c r="C17" s="7">
        <f>SUM(C19:C32)</f>
        <v>320.9</v>
      </c>
      <c r="D17" s="144">
        <f>D19+D20+D22+D18</f>
        <v>147.4</v>
      </c>
      <c r="E17" s="144">
        <f>E19+E20+E22</f>
        <v>0</v>
      </c>
      <c r="F17" s="144">
        <f>F19+F20+F22+F18</f>
        <v>104.9</v>
      </c>
      <c r="G17" s="144">
        <f>G18+G19+G22</f>
        <v>105.2</v>
      </c>
      <c r="H17" s="142">
        <f aca="true" t="shared" si="2" ref="H17:H48">G17/D17</f>
        <v>0.7137042062415196</v>
      </c>
      <c r="I17" s="142">
        <f aca="true" t="shared" si="3" ref="I17:I48">G17/F17</f>
        <v>1.0028598665395614</v>
      </c>
    </row>
    <row r="18" spans="1:9" s="102" customFormat="1" ht="53.25" customHeight="1">
      <c r="A18" s="100">
        <v>13010100</v>
      </c>
      <c r="B18" s="103" t="s">
        <v>178</v>
      </c>
      <c r="C18" s="141"/>
      <c r="D18" s="145">
        <v>5</v>
      </c>
      <c r="E18" s="145"/>
      <c r="F18" s="145">
        <v>5</v>
      </c>
      <c r="G18" s="145">
        <v>5</v>
      </c>
      <c r="H18" s="142">
        <f t="shared" si="2"/>
        <v>1</v>
      </c>
      <c r="I18" s="142">
        <f t="shared" si="3"/>
        <v>1</v>
      </c>
    </row>
    <row r="19" spans="1:9" ht="60.75">
      <c r="A19" s="28">
        <v>13010200</v>
      </c>
      <c r="B19" s="58" t="s">
        <v>26</v>
      </c>
      <c r="C19" s="9">
        <v>36.5</v>
      </c>
      <c r="D19" s="146">
        <v>141.9</v>
      </c>
      <c r="E19" s="146"/>
      <c r="F19" s="146">
        <v>99.5</v>
      </c>
      <c r="G19" s="146">
        <v>99.5</v>
      </c>
      <c r="H19" s="142">
        <f t="shared" si="2"/>
        <v>0.7011980267794221</v>
      </c>
      <c r="I19" s="142">
        <f t="shared" si="3"/>
        <v>1</v>
      </c>
    </row>
    <row r="20" spans="1:9" ht="24" hidden="1">
      <c r="A20" s="133">
        <v>13020000</v>
      </c>
      <c r="B20" s="134" t="s">
        <v>167</v>
      </c>
      <c r="C20" s="9"/>
      <c r="D20" s="147">
        <f>D21</f>
        <v>0</v>
      </c>
      <c r="E20" s="147"/>
      <c r="F20" s="147">
        <f>F21</f>
        <v>0</v>
      </c>
      <c r="G20" s="147">
        <f>G21</f>
        <v>0</v>
      </c>
      <c r="H20" s="142" t="e">
        <f t="shared" si="2"/>
        <v>#DIV/0!</v>
      </c>
      <c r="I20" s="142" t="e">
        <f t="shared" si="3"/>
        <v>#DIV/0!</v>
      </c>
    </row>
    <row r="21" spans="1:9" ht="40.5" hidden="1">
      <c r="A21" s="132">
        <v>13020400</v>
      </c>
      <c r="B21" s="131" t="s">
        <v>168</v>
      </c>
      <c r="C21" s="9"/>
      <c r="D21" s="146"/>
      <c r="E21" s="146"/>
      <c r="F21" s="146"/>
      <c r="G21" s="146"/>
      <c r="H21" s="142" t="e">
        <f t="shared" si="2"/>
        <v>#DIV/0!</v>
      </c>
      <c r="I21" s="142" t="e">
        <f t="shared" si="3"/>
        <v>#DIV/0!</v>
      </c>
    </row>
    <row r="22" spans="1:9" ht="49.5" customHeight="1">
      <c r="A22" s="133">
        <v>13030000</v>
      </c>
      <c r="B22" s="134" t="s">
        <v>169</v>
      </c>
      <c r="C22" s="9"/>
      <c r="D22" s="147">
        <f>D23</f>
        <v>0.5</v>
      </c>
      <c r="E22" s="147"/>
      <c r="F22" s="147">
        <f>F23</f>
        <v>0.4</v>
      </c>
      <c r="G22" s="147">
        <f>G23</f>
        <v>0.7</v>
      </c>
      <c r="H22" s="142">
        <f t="shared" si="2"/>
        <v>1.4</v>
      </c>
      <c r="I22" s="142">
        <f t="shared" si="3"/>
        <v>1.7499999999999998</v>
      </c>
    </row>
    <row r="23" spans="1:9" ht="40.5">
      <c r="A23" s="132">
        <v>13030100</v>
      </c>
      <c r="B23" s="131" t="s">
        <v>175</v>
      </c>
      <c r="C23" s="9"/>
      <c r="D23" s="146">
        <v>0.5</v>
      </c>
      <c r="E23" s="146"/>
      <c r="F23" s="146">
        <v>0.4</v>
      </c>
      <c r="G23" s="146">
        <v>0.7</v>
      </c>
      <c r="H23" s="142">
        <f t="shared" si="2"/>
        <v>1.4</v>
      </c>
      <c r="I23" s="142">
        <f t="shared" si="3"/>
        <v>1.7499999999999998</v>
      </c>
    </row>
    <row r="24" spans="1:9" ht="52.5" customHeight="1">
      <c r="A24" s="32">
        <v>14000000</v>
      </c>
      <c r="B24" s="63" t="s">
        <v>48</v>
      </c>
      <c r="C24" s="13"/>
      <c r="D24" s="147">
        <f>D25+D27+D29</f>
        <v>1867.4</v>
      </c>
      <c r="E24" s="147">
        <f>E25+E27+E29</f>
        <v>0</v>
      </c>
      <c r="F24" s="147">
        <f>F25+F27+F29</f>
        <v>1205.9</v>
      </c>
      <c r="G24" s="147">
        <f>G25+G27+G29</f>
        <v>1331.5</v>
      </c>
      <c r="H24" s="142">
        <f t="shared" si="2"/>
        <v>0.713023455071222</v>
      </c>
      <c r="I24" s="142">
        <f t="shared" si="3"/>
        <v>1.104154573347707</v>
      </c>
    </row>
    <row r="25" spans="1:9" ht="55.5" customHeight="1">
      <c r="A25" s="95">
        <v>14020000</v>
      </c>
      <c r="B25" s="67" t="s">
        <v>137</v>
      </c>
      <c r="C25" s="13"/>
      <c r="D25" s="147">
        <f>D26</f>
        <v>220</v>
      </c>
      <c r="E25" s="147">
        <f>E26</f>
        <v>0</v>
      </c>
      <c r="F25" s="147">
        <f>F26</f>
        <v>121.9</v>
      </c>
      <c r="G25" s="147">
        <f>G26</f>
        <v>121.9</v>
      </c>
      <c r="H25" s="142">
        <f t="shared" si="2"/>
        <v>0.5540909090909091</v>
      </c>
      <c r="I25" s="142">
        <f t="shared" si="3"/>
        <v>1</v>
      </c>
    </row>
    <row r="26" spans="1:9" s="20" customFormat="1" ht="33" customHeight="1">
      <c r="A26" s="94">
        <v>14021900</v>
      </c>
      <c r="B26" s="65" t="s">
        <v>138</v>
      </c>
      <c r="C26" s="9"/>
      <c r="D26" s="146">
        <v>220</v>
      </c>
      <c r="E26" s="146"/>
      <c r="F26" s="146">
        <v>121.9</v>
      </c>
      <c r="G26" s="146">
        <v>121.9</v>
      </c>
      <c r="H26" s="142">
        <f t="shared" si="2"/>
        <v>0.5540909090909091</v>
      </c>
      <c r="I26" s="142">
        <f t="shared" si="3"/>
        <v>1</v>
      </c>
    </row>
    <row r="27" spans="1:9" ht="52.5" customHeight="1">
      <c r="A27" s="95">
        <v>14030000</v>
      </c>
      <c r="B27" s="67" t="s">
        <v>139</v>
      </c>
      <c r="C27" s="13"/>
      <c r="D27" s="147">
        <f>D28</f>
        <v>780</v>
      </c>
      <c r="E27" s="147">
        <f>E28</f>
        <v>0</v>
      </c>
      <c r="F27" s="147">
        <f>F28</f>
        <v>414.1</v>
      </c>
      <c r="G27" s="147">
        <f>G28</f>
        <v>414.1</v>
      </c>
      <c r="H27" s="142">
        <f t="shared" si="2"/>
        <v>0.5308974358974359</v>
      </c>
      <c r="I27" s="142">
        <f t="shared" si="3"/>
        <v>1</v>
      </c>
    </row>
    <row r="28" spans="1:9" s="20" customFormat="1" ht="34.5" customHeight="1">
      <c r="A28" s="94">
        <v>14031900</v>
      </c>
      <c r="B28" s="65" t="s">
        <v>138</v>
      </c>
      <c r="C28" s="9"/>
      <c r="D28" s="146">
        <v>780</v>
      </c>
      <c r="E28" s="146"/>
      <c r="F28" s="146">
        <v>414.1</v>
      </c>
      <c r="G28" s="146">
        <v>414.1</v>
      </c>
      <c r="H28" s="142">
        <f t="shared" si="2"/>
        <v>0.5308974358974359</v>
      </c>
      <c r="I28" s="142">
        <f t="shared" si="3"/>
        <v>1</v>
      </c>
    </row>
    <row r="29" spans="1:9" ht="51" customHeight="1">
      <c r="A29" s="32">
        <v>14040000</v>
      </c>
      <c r="B29" s="85" t="s">
        <v>131</v>
      </c>
      <c r="C29" s="9"/>
      <c r="D29" s="146">
        <v>867.4</v>
      </c>
      <c r="E29" s="146"/>
      <c r="F29" s="146">
        <v>669.9</v>
      </c>
      <c r="G29" s="146">
        <v>795.5</v>
      </c>
      <c r="H29" s="142">
        <f t="shared" si="2"/>
        <v>0.9171086004150335</v>
      </c>
      <c r="I29" s="142">
        <f t="shared" si="3"/>
        <v>1.187490670249291</v>
      </c>
    </row>
    <row r="30" spans="1:9" ht="33" customHeight="1" hidden="1">
      <c r="A30" s="28"/>
      <c r="B30" s="58"/>
      <c r="C30" s="9"/>
      <c r="D30" s="146"/>
      <c r="E30" s="146"/>
      <c r="F30" s="146"/>
      <c r="G30" s="146"/>
      <c r="H30" s="142" t="e">
        <f t="shared" si="2"/>
        <v>#DIV/0!</v>
      </c>
      <c r="I30" s="142" t="e">
        <f t="shared" si="3"/>
        <v>#DIV/0!</v>
      </c>
    </row>
    <row r="31" spans="1:9" s="16" customFormat="1" ht="52.5" customHeight="1">
      <c r="A31" s="32">
        <v>18000000</v>
      </c>
      <c r="B31" s="63" t="s">
        <v>24</v>
      </c>
      <c r="C31" s="13"/>
      <c r="D31" s="147">
        <f>D32+D55</f>
        <v>16670.699999999997</v>
      </c>
      <c r="E31" s="147">
        <f>E32+E55</f>
        <v>0</v>
      </c>
      <c r="F31" s="147">
        <f>F32+F55+F52</f>
        <v>11417.900000000001</v>
      </c>
      <c r="G31" s="147">
        <f>G32+G55</f>
        <v>12581.7</v>
      </c>
      <c r="H31" s="142">
        <f t="shared" si="2"/>
        <v>0.7547193579153847</v>
      </c>
      <c r="I31" s="142">
        <f t="shared" si="3"/>
        <v>1.1019276749665</v>
      </c>
    </row>
    <row r="32" spans="1:9" s="16" customFormat="1" ht="56.25" customHeight="1">
      <c r="A32" s="32">
        <v>18010000</v>
      </c>
      <c r="B32" s="63" t="s">
        <v>25</v>
      </c>
      <c r="C32" s="13">
        <v>284.4</v>
      </c>
      <c r="D32" s="147">
        <f>D38+D39+D40+D41+D43+D44+D45+D49+D50+D51</f>
        <v>7003.4</v>
      </c>
      <c r="E32" s="147">
        <f>E38+E39+E40+E41+E43+E44+E45+E49</f>
        <v>0</v>
      </c>
      <c r="F32" s="147">
        <f>F38+F39+F40+F41+F43+F44+F45+F49+F51+F50</f>
        <v>5939.900000000001</v>
      </c>
      <c r="G32" s="147">
        <f>G38+G39+G40+G41+G43+G44+G45+G49+G51+G50</f>
        <v>6406.3</v>
      </c>
      <c r="H32" s="142">
        <f t="shared" si="2"/>
        <v>0.9147414113145045</v>
      </c>
      <c r="I32" s="142">
        <f t="shared" si="3"/>
        <v>1.0785198404013534</v>
      </c>
    </row>
    <row r="33" spans="1:9" ht="30" customHeight="1" hidden="1">
      <c r="A33" s="28">
        <v>14060100</v>
      </c>
      <c r="B33" s="11" t="s">
        <v>3</v>
      </c>
      <c r="C33" s="5"/>
      <c r="D33" s="147"/>
      <c r="E33" s="147"/>
      <c r="F33" s="147"/>
      <c r="G33" s="147"/>
      <c r="H33" s="142" t="e">
        <f t="shared" si="2"/>
        <v>#DIV/0!</v>
      </c>
      <c r="I33" s="142" t="e">
        <f t="shared" si="3"/>
        <v>#DIV/0!</v>
      </c>
    </row>
    <row r="34" spans="1:9" ht="27.75" customHeight="1" hidden="1">
      <c r="A34" s="28">
        <v>14060200</v>
      </c>
      <c r="B34" s="11" t="s">
        <v>4</v>
      </c>
      <c r="C34" s="9"/>
      <c r="D34" s="146"/>
      <c r="E34" s="147"/>
      <c r="F34" s="147"/>
      <c r="G34" s="147"/>
      <c r="H34" s="142" t="e">
        <f t="shared" si="2"/>
        <v>#DIV/0!</v>
      </c>
      <c r="I34" s="142" t="e">
        <f t="shared" si="3"/>
        <v>#DIV/0!</v>
      </c>
    </row>
    <row r="35" spans="1:9" ht="0.75" customHeight="1" hidden="1">
      <c r="A35" s="28">
        <v>1601000</v>
      </c>
      <c r="B35" s="64" t="s">
        <v>16</v>
      </c>
      <c r="C35" s="9"/>
      <c r="D35" s="146"/>
      <c r="E35" s="147"/>
      <c r="F35" s="146"/>
      <c r="G35" s="146"/>
      <c r="H35" s="142" t="e">
        <f t="shared" si="2"/>
        <v>#DIV/0!</v>
      </c>
      <c r="I35" s="142" t="e">
        <f t="shared" si="3"/>
        <v>#DIV/0!</v>
      </c>
    </row>
    <row r="36" spans="1:9" ht="24" customHeight="1" hidden="1">
      <c r="A36" s="28">
        <v>14060200</v>
      </c>
      <c r="B36" s="64" t="s">
        <v>20</v>
      </c>
      <c r="C36" s="9"/>
      <c r="D36" s="146"/>
      <c r="E36" s="147"/>
      <c r="F36" s="146"/>
      <c r="G36" s="146"/>
      <c r="H36" s="142" t="e">
        <f t="shared" si="2"/>
        <v>#DIV/0!</v>
      </c>
      <c r="I36" s="142" t="e">
        <f t="shared" si="3"/>
        <v>#DIV/0!</v>
      </c>
    </row>
    <row r="37" spans="1:9" s="125" customFormat="1" ht="48.75" customHeight="1">
      <c r="A37" s="122" t="s">
        <v>158</v>
      </c>
      <c r="B37" s="123" t="s">
        <v>159</v>
      </c>
      <c r="C37" s="124"/>
      <c r="D37" s="150">
        <f>D38+D39+D40+D41</f>
        <v>1019.9</v>
      </c>
      <c r="E37" s="150">
        <f>E38+E39+E40+E41</f>
        <v>0</v>
      </c>
      <c r="F37" s="150">
        <f>F38+F39+F40+F41</f>
        <v>813.5999999999999</v>
      </c>
      <c r="G37" s="150">
        <f>G38+G39+G40+G41</f>
        <v>993.4999999999999</v>
      </c>
      <c r="H37" s="142">
        <f t="shared" si="2"/>
        <v>0.9741151093244435</v>
      </c>
      <c r="I37" s="142">
        <f t="shared" si="3"/>
        <v>1.2211160275319568</v>
      </c>
    </row>
    <row r="38" spans="1:9" ht="50.25" customHeight="1">
      <c r="A38" s="28">
        <v>18010100</v>
      </c>
      <c r="B38" s="65" t="s">
        <v>27</v>
      </c>
      <c r="C38" s="9"/>
      <c r="D38" s="146">
        <v>71.2</v>
      </c>
      <c r="E38" s="147"/>
      <c r="F38" s="146">
        <v>68.2</v>
      </c>
      <c r="G38" s="146">
        <v>90.2</v>
      </c>
      <c r="H38" s="142">
        <f t="shared" si="2"/>
        <v>1.2668539325842696</v>
      </c>
      <c r="I38" s="142">
        <f t="shared" si="3"/>
        <v>1.3225806451612903</v>
      </c>
    </row>
    <row r="39" spans="1:9" ht="39.75" customHeight="1">
      <c r="A39" s="28">
        <v>18010200</v>
      </c>
      <c r="B39" s="65" t="s">
        <v>28</v>
      </c>
      <c r="C39" s="9"/>
      <c r="D39" s="146">
        <v>231.7</v>
      </c>
      <c r="E39" s="147"/>
      <c r="F39" s="146">
        <v>149</v>
      </c>
      <c r="G39" s="146">
        <v>149</v>
      </c>
      <c r="H39" s="142">
        <f t="shared" si="2"/>
        <v>0.6430729391454467</v>
      </c>
      <c r="I39" s="142">
        <f t="shared" si="3"/>
        <v>1</v>
      </c>
    </row>
    <row r="40" spans="1:9" ht="48" customHeight="1">
      <c r="A40" s="28">
        <v>18010300</v>
      </c>
      <c r="B40" s="65" t="s">
        <v>29</v>
      </c>
      <c r="C40" s="9"/>
      <c r="D40" s="146">
        <v>224.9</v>
      </c>
      <c r="E40" s="147"/>
      <c r="F40" s="146">
        <v>131</v>
      </c>
      <c r="G40" s="146">
        <v>282.4</v>
      </c>
      <c r="H40" s="142">
        <f t="shared" si="2"/>
        <v>1.2556691863050242</v>
      </c>
      <c r="I40" s="142">
        <f t="shared" si="3"/>
        <v>2.1557251908396946</v>
      </c>
    </row>
    <row r="41" spans="1:9" ht="64.5" customHeight="1">
      <c r="A41" s="28">
        <v>18010400</v>
      </c>
      <c r="B41" s="65" t="s">
        <v>30</v>
      </c>
      <c r="C41" s="9"/>
      <c r="D41" s="146">
        <v>492.1</v>
      </c>
      <c r="E41" s="147"/>
      <c r="F41" s="146">
        <v>465.4</v>
      </c>
      <c r="G41" s="146">
        <v>471.9</v>
      </c>
      <c r="H41" s="142">
        <f t="shared" si="2"/>
        <v>0.9589514326356431</v>
      </c>
      <c r="I41" s="142">
        <f t="shared" si="3"/>
        <v>1.0139664804469273</v>
      </c>
    </row>
    <row r="42" spans="1:9" s="121" customFormat="1" ht="42" customHeight="1">
      <c r="A42" s="119" t="s">
        <v>156</v>
      </c>
      <c r="B42" s="126" t="s">
        <v>157</v>
      </c>
      <c r="C42" s="120"/>
      <c r="D42" s="147">
        <f>D43+D44+D45+D49</f>
        <v>5983.5</v>
      </c>
      <c r="E42" s="147">
        <f>E43+E44+E45+E49</f>
        <v>0</v>
      </c>
      <c r="F42" s="147">
        <f>F43+F44+F45+F49</f>
        <v>5126.3</v>
      </c>
      <c r="G42" s="147">
        <f>G43+G44+G45+G49</f>
        <v>5412.8</v>
      </c>
      <c r="H42" s="142">
        <f t="shared" si="2"/>
        <v>0.9046210411966241</v>
      </c>
      <c r="I42" s="142">
        <f t="shared" si="3"/>
        <v>1.055888262489515</v>
      </c>
    </row>
    <row r="43" spans="1:9" ht="31.5" customHeight="1">
      <c r="A43" s="28">
        <v>18010500</v>
      </c>
      <c r="B43" s="65" t="s">
        <v>31</v>
      </c>
      <c r="C43" s="9"/>
      <c r="D43" s="146">
        <v>912.4</v>
      </c>
      <c r="E43" s="147"/>
      <c r="F43" s="146">
        <v>684</v>
      </c>
      <c r="G43" s="146">
        <v>731.9</v>
      </c>
      <c r="H43" s="142">
        <f t="shared" si="2"/>
        <v>0.802170100832968</v>
      </c>
      <c r="I43" s="142">
        <f t="shared" si="3"/>
        <v>1.0700292397660818</v>
      </c>
    </row>
    <row r="44" spans="1:9" ht="36" customHeight="1">
      <c r="A44" s="28">
        <v>18010600</v>
      </c>
      <c r="B44" s="65" t="s">
        <v>32</v>
      </c>
      <c r="C44" s="9"/>
      <c r="D44" s="146">
        <v>2528.9</v>
      </c>
      <c r="E44" s="147"/>
      <c r="F44" s="146">
        <v>2169</v>
      </c>
      <c r="G44" s="146">
        <v>2291</v>
      </c>
      <c r="H44" s="142">
        <f t="shared" si="2"/>
        <v>0.9059274783502709</v>
      </c>
      <c r="I44" s="142">
        <f t="shared" si="3"/>
        <v>1.0562471184877824</v>
      </c>
    </row>
    <row r="45" spans="1:9" ht="42" customHeight="1">
      <c r="A45" s="28">
        <v>18010700</v>
      </c>
      <c r="B45" s="65" t="s">
        <v>33</v>
      </c>
      <c r="C45" s="12">
        <v>3</v>
      </c>
      <c r="D45" s="146">
        <v>1551.7</v>
      </c>
      <c r="E45" s="146"/>
      <c r="F45" s="146">
        <v>1356.5</v>
      </c>
      <c r="G45" s="146">
        <v>1370.1</v>
      </c>
      <c r="H45" s="142">
        <f t="shared" si="2"/>
        <v>0.8829670683766191</v>
      </c>
      <c r="I45" s="142">
        <f t="shared" si="3"/>
        <v>1.01002580169554</v>
      </c>
    </row>
    <row r="46" spans="1:9" ht="36" customHeight="1" hidden="1">
      <c r="A46" s="28"/>
      <c r="B46" s="66" t="s">
        <v>34</v>
      </c>
      <c r="C46" s="9"/>
      <c r="D46" s="146"/>
      <c r="E46" s="147"/>
      <c r="F46" s="147"/>
      <c r="G46" s="147"/>
      <c r="H46" s="142" t="e">
        <f t="shared" si="2"/>
        <v>#DIV/0!</v>
      </c>
      <c r="I46" s="142" t="e">
        <f t="shared" si="3"/>
        <v>#DIV/0!</v>
      </c>
    </row>
    <row r="47" spans="1:9" ht="36" customHeight="1" hidden="1">
      <c r="A47" s="28"/>
      <c r="B47" s="11"/>
      <c r="C47" s="13"/>
      <c r="D47" s="147"/>
      <c r="E47" s="147"/>
      <c r="F47" s="147"/>
      <c r="G47" s="147"/>
      <c r="H47" s="142" t="e">
        <f t="shared" si="2"/>
        <v>#DIV/0!</v>
      </c>
      <c r="I47" s="142" t="e">
        <f t="shared" si="3"/>
        <v>#DIV/0!</v>
      </c>
    </row>
    <row r="48" spans="1:9" ht="32.25" customHeight="1" hidden="1">
      <c r="A48" s="28">
        <v>16010200</v>
      </c>
      <c r="B48" s="61" t="s">
        <v>16</v>
      </c>
      <c r="C48" s="9"/>
      <c r="D48" s="146"/>
      <c r="E48" s="147"/>
      <c r="F48" s="146"/>
      <c r="G48" s="146"/>
      <c r="H48" s="142" t="e">
        <f t="shared" si="2"/>
        <v>#DIV/0!</v>
      </c>
      <c r="I48" s="142" t="e">
        <f t="shared" si="3"/>
        <v>#DIV/0!</v>
      </c>
    </row>
    <row r="49" spans="1:9" ht="34.5" customHeight="1">
      <c r="A49" s="28">
        <v>18010900</v>
      </c>
      <c r="B49" s="61" t="s">
        <v>43</v>
      </c>
      <c r="C49" s="9"/>
      <c r="D49" s="146">
        <v>990.5</v>
      </c>
      <c r="E49" s="147"/>
      <c r="F49" s="146">
        <v>916.8</v>
      </c>
      <c r="G49" s="146">
        <v>1019.8</v>
      </c>
      <c r="H49" s="142">
        <f aca="true" t="shared" si="4" ref="H49:H76">G49/D49</f>
        <v>1.0295810196870268</v>
      </c>
      <c r="I49" s="142">
        <f aca="true" t="shared" si="5" ref="I49:I76">G49/F49</f>
        <v>1.112347294938918</v>
      </c>
    </row>
    <row r="50" spans="1:9" ht="24" hidden="1">
      <c r="A50" s="28">
        <v>18011000</v>
      </c>
      <c r="B50" s="61" t="s">
        <v>116</v>
      </c>
      <c r="C50" s="9"/>
      <c r="D50" s="146"/>
      <c r="E50" s="147"/>
      <c r="F50" s="146"/>
      <c r="G50" s="146"/>
      <c r="H50" s="142" t="e">
        <f t="shared" si="4"/>
        <v>#DIV/0!</v>
      </c>
      <c r="I50" s="142" t="e">
        <f t="shared" si="5"/>
        <v>#DIV/0!</v>
      </c>
    </row>
    <row r="51" spans="1:9" ht="24" hidden="1">
      <c r="A51" s="28">
        <v>18011100</v>
      </c>
      <c r="B51" s="58" t="s">
        <v>114</v>
      </c>
      <c r="C51" s="9"/>
      <c r="D51" s="146"/>
      <c r="E51" s="147"/>
      <c r="F51" s="146"/>
      <c r="G51" s="146"/>
      <c r="H51" s="142" t="e">
        <f t="shared" si="4"/>
        <v>#DIV/0!</v>
      </c>
      <c r="I51" s="142" t="e">
        <f t="shared" si="5"/>
        <v>#DIV/0!</v>
      </c>
    </row>
    <row r="52" spans="1:9" ht="24" hidden="1">
      <c r="A52" s="28">
        <v>18040000</v>
      </c>
      <c r="B52" s="61" t="s">
        <v>49</v>
      </c>
      <c r="C52" s="9"/>
      <c r="D52" s="146"/>
      <c r="E52" s="147"/>
      <c r="F52" s="146"/>
      <c r="G52" s="146"/>
      <c r="H52" s="142" t="e">
        <f t="shared" si="4"/>
        <v>#DIV/0!</v>
      </c>
      <c r="I52" s="142" t="e">
        <f t="shared" si="5"/>
        <v>#DIV/0!</v>
      </c>
    </row>
    <row r="53" spans="1:9" ht="24" hidden="1">
      <c r="A53" s="28"/>
      <c r="B53" s="61"/>
      <c r="C53" s="9"/>
      <c r="D53" s="146"/>
      <c r="E53" s="147"/>
      <c r="F53" s="146"/>
      <c r="G53" s="146"/>
      <c r="H53" s="142" t="e">
        <f t="shared" si="4"/>
        <v>#DIV/0!</v>
      </c>
      <c r="I53" s="142" t="e">
        <f t="shared" si="5"/>
        <v>#DIV/0!</v>
      </c>
    </row>
    <row r="54" spans="1:9" ht="24" hidden="1">
      <c r="A54" s="28"/>
      <c r="B54" s="61"/>
      <c r="C54" s="9"/>
      <c r="D54" s="146"/>
      <c r="E54" s="147"/>
      <c r="F54" s="146"/>
      <c r="G54" s="146"/>
      <c r="H54" s="142" t="e">
        <f t="shared" si="4"/>
        <v>#DIV/0!</v>
      </c>
      <c r="I54" s="142" t="e">
        <f t="shared" si="5"/>
        <v>#DIV/0!</v>
      </c>
    </row>
    <row r="55" spans="1:12" s="16" customFormat="1" ht="33.75" customHeight="1">
      <c r="A55" s="32">
        <v>18050000</v>
      </c>
      <c r="B55" s="63" t="s">
        <v>17</v>
      </c>
      <c r="C55" s="5">
        <v>17.5</v>
      </c>
      <c r="D55" s="147">
        <f>D56+D57+D58</f>
        <v>9667.3</v>
      </c>
      <c r="E55" s="147">
        <f>E56+E57+E58</f>
        <v>0</v>
      </c>
      <c r="F55" s="147">
        <f>F56+F57+F58</f>
        <v>5478</v>
      </c>
      <c r="G55" s="147">
        <f>G56+G57+G58</f>
        <v>6175.4</v>
      </c>
      <c r="H55" s="142">
        <f t="shared" si="4"/>
        <v>0.6387926308276355</v>
      </c>
      <c r="I55" s="142">
        <f t="shared" si="5"/>
        <v>1.127309236947791</v>
      </c>
      <c r="L55" s="17"/>
    </row>
    <row r="56" spans="1:12" s="16" customFormat="1" ht="36.75" customHeight="1">
      <c r="A56" s="28">
        <v>18050300</v>
      </c>
      <c r="B56" s="65" t="s">
        <v>35</v>
      </c>
      <c r="C56" s="18"/>
      <c r="D56" s="146">
        <v>352</v>
      </c>
      <c r="E56" s="146"/>
      <c r="F56" s="146">
        <v>222.7</v>
      </c>
      <c r="G56" s="146">
        <v>222.7</v>
      </c>
      <c r="H56" s="142">
        <f t="shared" si="4"/>
        <v>0.6326704545454546</v>
      </c>
      <c r="I56" s="142">
        <f t="shared" si="5"/>
        <v>1</v>
      </c>
      <c r="L56" s="17"/>
    </row>
    <row r="57" spans="1:12" s="16" customFormat="1" ht="38.25" customHeight="1">
      <c r="A57" s="28">
        <v>18050400</v>
      </c>
      <c r="B57" s="65" t="s">
        <v>36</v>
      </c>
      <c r="C57" s="18"/>
      <c r="D57" s="146">
        <v>4341.3</v>
      </c>
      <c r="E57" s="146"/>
      <c r="F57" s="146">
        <v>2910</v>
      </c>
      <c r="G57" s="146">
        <v>3416.8</v>
      </c>
      <c r="H57" s="142">
        <f t="shared" si="4"/>
        <v>0.787045355077972</v>
      </c>
      <c r="I57" s="142">
        <f t="shared" si="5"/>
        <v>1.1741580756013745</v>
      </c>
      <c r="L57" s="17"/>
    </row>
    <row r="58" spans="1:12" s="16" customFormat="1" ht="69.75" customHeight="1">
      <c r="A58" s="28">
        <v>18050500</v>
      </c>
      <c r="B58" s="65" t="s">
        <v>37</v>
      </c>
      <c r="C58" s="18"/>
      <c r="D58" s="146">
        <v>4974</v>
      </c>
      <c r="E58" s="146"/>
      <c r="F58" s="146">
        <v>2345.3</v>
      </c>
      <c r="G58" s="146">
        <v>2535.9</v>
      </c>
      <c r="H58" s="142">
        <f t="shared" si="4"/>
        <v>0.5098311218335344</v>
      </c>
      <c r="I58" s="142">
        <f t="shared" si="5"/>
        <v>1.081268920820364</v>
      </c>
      <c r="L58" s="17"/>
    </row>
    <row r="59" spans="1:12" s="16" customFormat="1" ht="20.25" customHeight="1" hidden="1">
      <c r="A59" s="32">
        <v>19000000</v>
      </c>
      <c r="B59" s="67" t="s">
        <v>45</v>
      </c>
      <c r="C59" s="5"/>
      <c r="D59" s="147">
        <f>D60</f>
        <v>0</v>
      </c>
      <c r="E59" s="147">
        <f>E60</f>
        <v>0</v>
      </c>
      <c r="F59" s="147">
        <f>F60</f>
        <v>0</v>
      </c>
      <c r="G59" s="147"/>
      <c r="H59" s="142" t="e">
        <f t="shared" si="4"/>
        <v>#DIV/0!</v>
      </c>
      <c r="I59" s="142" t="e">
        <f t="shared" si="5"/>
        <v>#DIV/0!</v>
      </c>
      <c r="L59" s="17"/>
    </row>
    <row r="60" spans="1:12" s="16" customFormat="1" ht="24" hidden="1">
      <c r="A60" s="96">
        <v>19000000</v>
      </c>
      <c r="B60" s="137" t="s">
        <v>91</v>
      </c>
      <c r="C60" s="5"/>
      <c r="D60" s="147">
        <f>D61+D62+D63</f>
        <v>0</v>
      </c>
      <c r="E60" s="147">
        <f>E61+E62+E63</f>
        <v>0</v>
      </c>
      <c r="F60" s="147">
        <f>F61+F62+F63</f>
        <v>0</v>
      </c>
      <c r="G60" s="147"/>
      <c r="H60" s="142" t="e">
        <f t="shared" si="4"/>
        <v>#DIV/0!</v>
      </c>
      <c r="I60" s="142" t="e">
        <f t="shared" si="5"/>
        <v>#DIV/0!</v>
      </c>
      <c r="L60" s="17"/>
    </row>
    <row r="61" spans="1:12" s="16" customFormat="1" ht="24" hidden="1">
      <c r="A61" s="96">
        <v>19090000</v>
      </c>
      <c r="B61" s="137" t="s">
        <v>171</v>
      </c>
      <c r="C61" s="5"/>
      <c r="D61" s="146"/>
      <c r="E61" s="147"/>
      <c r="F61" s="146"/>
      <c r="G61" s="146"/>
      <c r="H61" s="142" t="e">
        <f t="shared" si="4"/>
        <v>#DIV/0!</v>
      </c>
      <c r="I61" s="142" t="e">
        <f t="shared" si="5"/>
        <v>#DIV/0!</v>
      </c>
      <c r="L61" s="17"/>
    </row>
    <row r="62" spans="1:12" s="16" customFormat="1" ht="81" hidden="1">
      <c r="A62" s="28">
        <v>19090100</v>
      </c>
      <c r="B62" s="131" t="s">
        <v>172</v>
      </c>
      <c r="C62" s="5"/>
      <c r="D62" s="146"/>
      <c r="E62" s="147"/>
      <c r="F62" s="146"/>
      <c r="G62" s="146"/>
      <c r="H62" s="142" t="e">
        <f t="shared" si="4"/>
        <v>#DIV/0!</v>
      </c>
      <c r="I62" s="142" t="e">
        <f t="shared" si="5"/>
        <v>#DIV/0!</v>
      </c>
      <c r="L62" s="17"/>
    </row>
    <row r="63" spans="1:12" s="16" customFormat="1" ht="60.75" hidden="1">
      <c r="A63" s="28">
        <v>19010300</v>
      </c>
      <c r="B63" s="65" t="s">
        <v>40</v>
      </c>
      <c r="C63" s="5"/>
      <c r="D63" s="146"/>
      <c r="E63" s="147"/>
      <c r="F63" s="146"/>
      <c r="G63" s="146"/>
      <c r="H63" s="142" t="e">
        <f t="shared" si="4"/>
        <v>#DIV/0!</v>
      </c>
      <c r="I63" s="142" t="e">
        <f t="shared" si="5"/>
        <v>#DIV/0!</v>
      </c>
      <c r="L63" s="17"/>
    </row>
    <row r="64" spans="1:12" s="16" customFormat="1" ht="40.5" hidden="1">
      <c r="A64" s="28">
        <v>19040100</v>
      </c>
      <c r="B64" s="65" t="s">
        <v>50</v>
      </c>
      <c r="C64" s="5"/>
      <c r="D64" s="146"/>
      <c r="E64" s="146"/>
      <c r="F64" s="146"/>
      <c r="G64" s="146"/>
      <c r="H64" s="142" t="e">
        <f t="shared" si="4"/>
        <v>#DIV/0!</v>
      </c>
      <c r="I64" s="142" t="e">
        <f t="shared" si="5"/>
        <v>#DIV/0!</v>
      </c>
      <c r="L64" s="17"/>
    </row>
    <row r="65" spans="1:9" ht="49.5" customHeight="1">
      <c r="A65" s="32">
        <v>20000000</v>
      </c>
      <c r="B65" s="45" t="s">
        <v>44</v>
      </c>
      <c r="C65" s="14" t="e">
        <f>C66+C67+C70+#REF!+#REF!</f>
        <v>#VALUE!</v>
      </c>
      <c r="D65" s="148">
        <f>D66+D71+D78+D92+D74</f>
        <v>739.1999999999999</v>
      </c>
      <c r="E65" s="148">
        <f>E66+E71+E78+E92</f>
        <v>0</v>
      </c>
      <c r="F65" s="148">
        <f>F66+F71+F78+F92+F74</f>
        <v>558.7</v>
      </c>
      <c r="G65" s="151">
        <f>G75+G76+G79+G80+G81+G83+G88+G90+G93+G74</f>
        <v>610.9</v>
      </c>
      <c r="H65" s="142">
        <f t="shared" si="4"/>
        <v>0.8264339826839827</v>
      </c>
      <c r="I65" s="142">
        <f t="shared" si="5"/>
        <v>1.0934311795238947</v>
      </c>
    </row>
    <row r="66" spans="1:9" ht="40.5" hidden="1">
      <c r="A66" s="32">
        <v>21050000</v>
      </c>
      <c r="B66" s="11" t="s">
        <v>112</v>
      </c>
      <c r="C66" s="15"/>
      <c r="D66" s="151">
        <f>D70</f>
        <v>0</v>
      </c>
      <c r="E66" s="151">
        <f>E70</f>
        <v>0</v>
      </c>
      <c r="F66" s="151">
        <f>F70</f>
        <v>0</v>
      </c>
      <c r="G66" s="151">
        <f>G70</f>
        <v>0</v>
      </c>
      <c r="H66" s="142" t="e">
        <f t="shared" si="4"/>
        <v>#DIV/0!</v>
      </c>
      <c r="I66" s="142" t="e">
        <f t="shared" si="5"/>
        <v>#DIV/0!</v>
      </c>
    </row>
    <row r="67" spans="1:9" ht="24" hidden="1">
      <c r="A67" s="28">
        <v>21080000</v>
      </c>
      <c r="B67" s="11" t="s">
        <v>8</v>
      </c>
      <c r="C67" s="15"/>
      <c r="D67" s="151"/>
      <c r="E67" s="151"/>
      <c r="F67" s="151"/>
      <c r="G67" s="151"/>
      <c r="H67" s="142" t="e">
        <f t="shared" si="4"/>
        <v>#DIV/0!</v>
      </c>
      <c r="I67" s="142" t="e">
        <f t="shared" si="5"/>
        <v>#DIV/0!</v>
      </c>
    </row>
    <row r="68" spans="1:9" ht="24" hidden="1">
      <c r="A68" s="28">
        <v>21080500</v>
      </c>
      <c r="B68" s="11" t="s">
        <v>5</v>
      </c>
      <c r="C68" s="15"/>
      <c r="D68" s="152"/>
      <c r="E68" s="152"/>
      <c r="F68" s="152"/>
      <c r="G68" s="152"/>
      <c r="H68" s="142" t="e">
        <f t="shared" si="4"/>
        <v>#DIV/0!</v>
      </c>
      <c r="I68" s="142" t="e">
        <f t="shared" si="5"/>
        <v>#DIV/0!</v>
      </c>
    </row>
    <row r="69" spans="1:9" ht="24" hidden="1">
      <c r="A69" s="28">
        <v>21081100</v>
      </c>
      <c r="B69" s="11" t="s">
        <v>13</v>
      </c>
      <c r="C69" s="15"/>
      <c r="D69" s="152"/>
      <c r="E69" s="152"/>
      <c r="F69" s="152"/>
      <c r="G69" s="152"/>
      <c r="H69" s="142" t="e">
        <f t="shared" si="4"/>
        <v>#DIV/0!</v>
      </c>
      <c r="I69" s="142" t="e">
        <f t="shared" si="5"/>
        <v>#DIV/0!</v>
      </c>
    </row>
    <row r="70" spans="1:9" ht="37.5" customHeight="1" hidden="1">
      <c r="A70" s="28">
        <v>21050000</v>
      </c>
      <c r="B70" s="61" t="s">
        <v>14</v>
      </c>
      <c r="C70" s="11" t="s">
        <v>14</v>
      </c>
      <c r="D70" s="153"/>
      <c r="E70" s="153"/>
      <c r="F70" s="153"/>
      <c r="G70" s="153"/>
      <c r="H70" s="142" t="e">
        <f t="shared" si="4"/>
        <v>#DIV/0!</v>
      </c>
      <c r="I70" s="142" t="e">
        <f t="shared" si="5"/>
        <v>#DIV/0!</v>
      </c>
    </row>
    <row r="71" spans="1:9" s="16" customFormat="1" ht="42" customHeight="1">
      <c r="A71" s="32">
        <v>21080000</v>
      </c>
      <c r="B71" s="63" t="s">
        <v>5</v>
      </c>
      <c r="C71" s="11"/>
      <c r="D71" s="148">
        <f>D72+D76+D77</f>
        <v>58.3</v>
      </c>
      <c r="E71" s="148">
        <f>E72+E76+E77</f>
        <v>0</v>
      </c>
      <c r="F71" s="148">
        <f>F72+F76+F77</f>
        <v>32</v>
      </c>
      <c r="G71" s="148">
        <f>G75+G76+G77</f>
        <v>58.6</v>
      </c>
      <c r="H71" s="142">
        <f t="shared" si="4"/>
        <v>1.0051457975986278</v>
      </c>
      <c r="I71" s="142">
        <f t="shared" si="5"/>
        <v>1.83125</v>
      </c>
    </row>
    <row r="72" spans="1:9" ht="24" hidden="1">
      <c r="A72" s="28">
        <v>21080500</v>
      </c>
      <c r="B72" s="61" t="s">
        <v>5</v>
      </c>
      <c r="C72" s="11"/>
      <c r="D72" s="153"/>
      <c r="E72" s="153"/>
      <c r="F72" s="153"/>
      <c r="G72" s="153"/>
      <c r="H72" s="142" t="e">
        <f t="shared" si="4"/>
        <v>#DIV/0!</v>
      </c>
      <c r="I72" s="142" t="e">
        <f t="shared" si="5"/>
        <v>#DIV/0!</v>
      </c>
    </row>
    <row r="73" spans="1:9" ht="24" hidden="1">
      <c r="A73" s="28" t="s">
        <v>18</v>
      </c>
      <c r="B73" s="61" t="s">
        <v>17</v>
      </c>
      <c r="C73" s="15"/>
      <c r="D73" s="152"/>
      <c r="E73" s="152"/>
      <c r="F73" s="152"/>
      <c r="G73" s="152"/>
      <c r="H73" s="142" t="e">
        <f t="shared" si="4"/>
        <v>#DIV/0!</v>
      </c>
      <c r="I73" s="142" t="e">
        <f t="shared" si="5"/>
        <v>#DIV/0!</v>
      </c>
    </row>
    <row r="74" spans="1:9" ht="40.5" customHeight="1">
      <c r="A74" s="28">
        <v>21050000</v>
      </c>
      <c r="B74" s="61" t="s">
        <v>19</v>
      </c>
      <c r="C74" s="15"/>
      <c r="D74" s="152">
        <v>140.6</v>
      </c>
      <c r="E74" s="152"/>
      <c r="F74" s="152">
        <v>132.4</v>
      </c>
      <c r="G74" s="152">
        <v>132.4</v>
      </c>
      <c r="H74" s="142">
        <f t="shared" si="4"/>
        <v>0.9416785206258891</v>
      </c>
      <c r="I74" s="142">
        <f t="shared" si="5"/>
        <v>1</v>
      </c>
    </row>
    <row r="75" spans="1:9" ht="81" hidden="1">
      <c r="A75" s="28">
        <v>21080900</v>
      </c>
      <c r="B75" s="61" t="s">
        <v>177</v>
      </c>
      <c r="C75" s="15"/>
      <c r="D75" s="152"/>
      <c r="E75" s="152"/>
      <c r="F75" s="152"/>
      <c r="G75" s="152"/>
      <c r="H75" s="142" t="e">
        <f t="shared" si="4"/>
        <v>#DIV/0!</v>
      </c>
      <c r="I75" s="142" t="e">
        <f t="shared" si="5"/>
        <v>#DIV/0!</v>
      </c>
    </row>
    <row r="76" spans="1:9" ht="32.25" customHeight="1">
      <c r="A76" s="28">
        <v>21081100</v>
      </c>
      <c r="B76" s="61" t="s">
        <v>13</v>
      </c>
      <c r="C76" s="15"/>
      <c r="D76" s="152">
        <v>58.3</v>
      </c>
      <c r="E76" s="152"/>
      <c r="F76" s="152">
        <v>32</v>
      </c>
      <c r="G76" s="152">
        <v>58.6</v>
      </c>
      <c r="H76" s="142">
        <f t="shared" si="4"/>
        <v>1.0051457975986278</v>
      </c>
      <c r="I76" s="142">
        <f t="shared" si="5"/>
        <v>1.83125</v>
      </c>
    </row>
    <row r="77" spans="1:9" ht="60.75" hidden="1">
      <c r="A77" s="28">
        <v>21081500</v>
      </c>
      <c r="B77" s="61" t="s">
        <v>170</v>
      </c>
      <c r="C77" s="15"/>
      <c r="D77" s="152"/>
      <c r="E77" s="152"/>
      <c r="F77" s="152"/>
      <c r="G77" s="152"/>
      <c r="H77" s="142"/>
      <c r="I77" s="142"/>
    </row>
    <row r="78" spans="1:9" ht="60" customHeight="1">
      <c r="A78" s="32">
        <v>22000000</v>
      </c>
      <c r="B78" s="63" t="s">
        <v>46</v>
      </c>
      <c r="C78" s="15"/>
      <c r="D78" s="151">
        <f>D80+D83+D84+D81+D79</f>
        <v>430.69999999999993</v>
      </c>
      <c r="E78" s="151">
        <f>E80+E83+E84</f>
        <v>0</v>
      </c>
      <c r="F78" s="151">
        <f>F80+F83+F84+F81+F79-0.1</f>
        <v>289</v>
      </c>
      <c r="G78" s="151">
        <f>G80+G81+G79</f>
        <v>282.7</v>
      </c>
      <c r="H78" s="142">
        <f aca="true" t="shared" si="6" ref="H78:H109">G78/D78</f>
        <v>0.6563733457162759</v>
      </c>
      <c r="I78" s="142">
        <f aca="true" t="shared" si="7" ref="I78:I93">G78/F78</f>
        <v>0.9782006920415225</v>
      </c>
    </row>
    <row r="79" spans="1:9" ht="52.5" customHeight="1">
      <c r="A79" s="100">
        <v>22010300</v>
      </c>
      <c r="B79" s="61" t="s">
        <v>165</v>
      </c>
      <c r="C79" s="130"/>
      <c r="D79" s="152">
        <v>5.4</v>
      </c>
      <c r="E79" s="152"/>
      <c r="F79" s="152">
        <v>5.4</v>
      </c>
      <c r="G79" s="152">
        <v>5.4</v>
      </c>
      <c r="H79" s="142">
        <f t="shared" si="6"/>
        <v>1</v>
      </c>
      <c r="I79" s="142">
        <f t="shared" si="7"/>
        <v>1</v>
      </c>
    </row>
    <row r="80" spans="1:9" s="16" customFormat="1" ht="35.25" customHeight="1">
      <c r="A80" s="28">
        <v>22012500</v>
      </c>
      <c r="B80" s="58" t="s">
        <v>51</v>
      </c>
      <c r="C80" s="19"/>
      <c r="D80" s="152">
        <v>271.2</v>
      </c>
      <c r="E80" s="152"/>
      <c r="F80" s="152">
        <v>203.4</v>
      </c>
      <c r="G80" s="152">
        <v>219.1</v>
      </c>
      <c r="H80" s="142">
        <f t="shared" si="6"/>
        <v>0.8078908554572272</v>
      </c>
      <c r="I80" s="142">
        <f t="shared" si="7"/>
        <v>1.0771878072763028</v>
      </c>
    </row>
    <row r="81" spans="1:9" s="16" customFormat="1" ht="50.25" customHeight="1">
      <c r="A81" s="28">
        <v>22012600</v>
      </c>
      <c r="B81" s="58" t="s">
        <v>129</v>
      </c>
      <c r="C81" s="19"/>
      <c r="D81" s="152">
        <v>121</v>
      </c>
      <c r="E81" s="152"/>
      <c r="F81" s="152">
        <v>58.7</v>
      </c>
      <c r="G81" s="152">
        <v>58.2</v>
      </c>
      <c r="H81" s="142">
        <f t="shared" si="6"/>
        <v>0.4809917355371901</v>
      </c>
      <c r="I81" s="142">
        <f t="shared" si="7"/>
        <v>0.9914821124361158</v>
      </c>
    </row>
    <row r="82" spans="1:9" ht="63.75" customHeight="1">
      <c r="A82" s="32">
        <v>22080000</v>
      </c>
      <c r="B82" s="63" t="s">
        <v>22</v>
      </c>
      <c r="C82" s="15"/>
      <c r="D82" s="151">
        <f>D83</f>
        <v>23.2</v>
      </c>
      <c r="E82" s="151">
        <f>E83</f>
        <v>0</v>
      </c>
      <c r="F82" s="151">
        <f>F83</f>
        <v>16.8</v>
      </c>
      <c r="G82" s="151">
        <f>G83</f>
        <v>16.9</v>
      </c>
      <c r="H82" s="142">
        <f t="shared" si="6"/>
        <v>0.728448275862069</v>
      </c>
      <c r="I82" s="142">
        <f t="shared" si="7"/>
        <v>1.005952380952381</v>
      </c>
    </row>
    <row r="83" spans="1:9" ht="62.25" customHeight="1">
      <c r="A83" s="28">
        <v>22080400</v>
      </c>
      <c r="B83" s="61" t="s">
        <v>22</v>
      </c>
      <c r="C83" s="9">
        <v>4.8</v>
      </c>
      <c r="D83" s="146">
        <v>23.2</v>
      </c>
      <c r="E83" s="146"/>
      <c r="F83" s="152">
        <v>16.8</v>
      </c>
      <c r="G83" s="146">
        <v>16.9</v>
      </c>
      <c r="H83" s="142">
        <f t="shared" si="6"/>
        <v>0.728448275862069</v>
      </c>
      <c r="I83" s="142">
        <f t="shared" si="7"/>
        <v>1.005952380952381</v>
      </c>
    </row>
    <row r="84" spans="1:9" ht="37.5" customHeight="1">
      <c r="A84" s="32">
        <v>22090000</v>
      </c>
      <c r="B84" s="63" t="s">
        <v>6</v>
      </c>
      <c r="C84" s="9">
        <v>61</v>
      </c>
      <c r="D84" s="147">
        <f>D88+D90+D89</f>
        <v>9.899999999999999</v>
      </c>
      <c r="E84" s="147">
        <f>E88+E90</f>
        <v>0</v>
      </c>
      <c r="F84" s="147">
        <f>F88+F90+F89</f>
        <v>4.8</v>
      </c>
      <c r="G84" s="147">
        <f>G88+G90+G89</f>
        <v>8.9</v>
      </c>
      <c r="H84" s="142">
        <f t="shared" si="6"/>
        <v>0.8989898989898991</v>
      </c>
      <c r="I84" s="142">
        <f t="shared" si="7"/>
        <v>1.8541666666666667</v>
      </c>
    </row>
    <row r="85" spans="1:9" ht="37.5" customHeight="1" hidden="1">
      <c r="A85" s="28">
        <v>22010300</v>
      </c>
      <c r="B85" s="61" t="s">
        <v>21</v>
      </c>
      <c r="C85" s="9"/>
      <c r="D85" s="146"/>
      <c r="E85" s="146"/>
      <c r="F85" s="152"/>
      <c r="G85" s="146"/>
      <c r="H85" s="142" t="e">
        <f t="shared" si="6"/>
        <v>#DIV/0!</v>
      </c>
      <c r="I85" s="142" t="e">
        <f t="shared" si="7"/>
        <v>#DIV/0!</v>
      </c>
    </row>
    <row r="86" spans="1:9" ht="27.75" customHeight="1" hidden="1">
      <c r="A86" s="28">
        <v>21080900</v>
      </c>
      <c r="B86" s="61" t="s">
        <v>12</v>
      </c>
      <c r="C86" s="9"/>
      <c r="D86" s="146"/>
      <c r="E86" s="146"/>
      <c r="F86" s="152"/>
      <c r="G86" s="146"/>
      <c r="H86" s="142" t="e">
        <f t="shared" si="6"/>
        <v>#DIV/0!</v>
      </c>
      <c r="I86" s="142" t="e">
        <f t="shared" si="7"/>
        <v>#DIV/0!</v>
      </c>
    </row>
    <row r="87" spans="1:9" ht="24.75" customHeight="1" hidden="1">
      <c r="A87" s="28">
        <v>24030000</v>
      </c>
      <c r="B87" s="61" t="s">
        <v>9</v>
      </c>
      <c r="C87" s="9"/>
      <c r="D87" s="146"/>
      <c r="E87" s="146"/>
      <c r="F87" s="152"/>
      <c r="G87" s="146"/>
      <c r="H87" s="142" t="e">
        <f t="shared" si="6"/>
        <v>#DIV/0!</v>
      </c>
      <c r="I87" s="142" t="e">
        <f t="shared" si="7"/>
        <v>#DIV/0!</v>
      </c>
    </row>
    <row r="88" spans="1:10" ht="60.75" customHeight="1">
      <c r="A88" s="28">
        <v>22090100</v>
      </c>
      <c r="B88" s="65" t="s">
        <v>41</v>
      </c>
      <c r="C88" s="9"/>
      <c r="D88" s="146">
        <v>3.3</v>
      </c>
      <c r="E88" s="146"/>
      <c r="F88" s="152">
        <v>1.9</v>
      </c>
      <c r="G88" s="146">
        <v>2.1</v>
      </c>
      <c r="H88" s="142">
        <f t="shared" si="6"/>
        <v>0.6363636363636365</v>
      </c>
      <c r="I88" s="142">
        <f t="shared" si="7"/>
        <v>1.105263157894737</v>
      </c>
      <c r="J88" s="135"/>
    </row>
    <row r="89" spans="1:9" ht="34.5" customHeight="1" hidden="1">
      <c r="A89" s="28">
        <v>22090200</v>
      </c>
      <c r="B89" s="65" t="s">
        <v>115</v>
      </c>
      <c r="C89" s="9"/>
      <c r="D89" s="146"/>
      <c r="E89" s="146"/>
      <c r="F89" s="152"/>
      <c r="G89" s="146"/>
      <c r="H89" s="142" t="e">
        <f t="shared" si="6"/>
        <v>#DIV/0!</v>
      </c>
      <c r="I89" s="142" t="e">
        <f t="shared" si="7"/>
        <v>#DIV/0!</v>
      </c>
    </row>
    <row r="90" spans="1:9" ht="53.25" customHeight="1">
      <c r="A90" s="28">
        <v>22090400</v>
      </c>
      <c r="B90" s="65" t="s">
        <v>42</v>
      </c>
      <c r="C90" s="9"/>
      <c r="D90" s="146">
        <v>6.6</v>
      </c>
      <c r="E90" s="146"/>
      <c r="F90" s="152">
        <v>2.9</v>
      </c>
      <c r="G90" s="146">
        <v>6.8</v>
      </c>
      <c r="H90" s="142">
        <f t="shared" si="6"/>
        <v>1.0303030303030303</v>
      </c>
      <c r="I90" s="142">
        <f t="shared" si="7"/>
        <v>2.3448275862068964</v>
      </c>
    </row>
    <row r="91" spans="1:9" ht="42" customHeight="1">
      <c r="A91" s="32">
        <v>24000000</v>
      </c>
      <c r="B91" s="67" t="s">
        <v>47</v>
      </c>
      <c r="C91" s="9"/>
      <c r="D91" s="147">
        <f>D92</f>
        <v>109.6</v>
      </c>
      <c r="E91" s="147">
        <f aca="true" t="shared" si="8" ref="E91:G92">E92</f>
        <v>0</v>
      </c>
      <c r="F91" s="147">
        <f t="shared" si="8"/>
        <v>105.3</v>
      </c>
      <c r="G91" s="147">
        <f t="shared" si="8"/>
        <v>111.4</v>
      </c>
      <c r="H91" s="142">
        <f t="shared" si="6"/>
        <v>1.0164233576642336</v>
      </c>
      <c r="I91" s="142">
        <f t="shared" si="7"/>
        <v>1.0579297245963915</v>
      </c>
    </row>
    <row r="92" spans="1:9" ht="30.75" customHeight="1">
      <c r="A92" s="32">
        <v>24060000</v>
      </c>
      <c r="B92" s="67" t="s">
        <v>5</v>
      </c>
      <c r="C92" s="9"/>
      <c r="D92" s="147">
        <f>D93</f>
        <v>109.6</v>
      </c>
      <c r="E92" s="147">
        <f t="shared" si="8"/>
        <v>0</v>
      </c>
      <c r="F92" s="147">
        <f t="shared" si="8"/>
        <v>105.3</v>
      </c>
      <c r="G92" s="147">
        <f t="shared" si="8"/>
        <v>111.4</v>
      </c>
      <c r="H92" s="142">
        <f t="shared" si="6"/>
        <v>1.0164233576642336</v>
      </c>
      <c r="I92" s="142">
        <f t="shared" si="7"/>
        <v>1.0579297245963915</v>
      </c>
    </row>
    <row r="93" spans="1:9" ht="33" customHeight="1">
      <c r="A93" s="28">
        <v>24060300</v>
      </c>
      <c r="B93" s="61" t="s">
        <v>5</v>
      </c>
      <c r="C93" s="9">
        <v>0.3</v>
      </c>
      <c r="D93" s="146">
        <v>109.6</v>
      </c>
      <c r="E93" s="146"/>
      <c r="F93" s="152">
        <v>105.3</v>
      </c>
      <c r="G93" s="146">
        <v>111.4</v>
      </c>
      <c r="H93" s="142">
        <f t="shared" si="6"/>
        <v>1.0164233576642336</v>
      </c>
      <c r="I93" s="142">
        <f t="shared" si="7"/>
        <v>1.0579297245963915</v>
      </c>
    </row>
    <row r="94" spans="1:9" ht="24">
      <c r="A94" s="32">
        <v>30000000</v>
      </c>
      <c r="B94" s="63" t="s">
        <v>117</v>
      </c>
      <c r="C94" s="9"/>
      <c r="D94" s="6">
        <f>D95</f>
        <v>48.2</v>
      </c>
      <c r="E94" s="6">
        <f aca="true" t="shared" si="9" ref="E94:G95">E95</f>
        <v>0</v>
      </c>
      <c r="F94" s="6">
        <f t="shared" si="9"/>
        <v>0</v>
      </c>
      <c r="G94" s="147">
        <f t="shared" si="9"/>
        <v>48.2</v>
      </c>
      <c r="H94" s="142">
        <f t="shared" si="6"/>
        <v>1</v>
      </c>
      <c r="I94" s="142"/>
    </row>
    <row r="95" spans="1:9" ht="24">
      <c r="A95" s="32">
        <v>31000000</v>
      </c>
      <c r="B95" s="63" t="s">
        <v>118</v>
      </c>
      <c r="C95" s="9"/>
      <c r="D95" s="6">
        <f>D96</f>
        <v>48.2</v>
      </c>
      <c r="E95" s="6">
        <f t="shared" si="9"/>
        <v>0</v>
      </c>
      <c r="F95" s="6">
        <f t="shared" si="9"/>
        <v>0</v>
      </c>
      <c r="G95" s="147">
        <f t="shared" si="9"/>
        <v>48.2</v>
      </c>
      <c r="H95" s="142">
        <f t="shared" si="6"/>
        <v>1</v>
      </c>
      <c r="I95" s="142"/>
    </row>
    <row r="96" spans="1:9" ht="81">
      <c r="A96" s="32">
        <v>31010000</v>
      </c>
      <c r="B96" s="63" t="s">
        <v>140</v>
      </c>
      <c r="C96" s="13"/>
      <c r="D96" s="6">
        <f>D97</f>
        <v>48.2</v>
      </c>
      <c r="E96" s="6">
        <f>E97</f>
        <v>0</v>
      </c>
      <c r="F96" s="6">
        <f>F97</f>
        <v>0</v>
      </c>
      <c r="G96" s="147">
        <f>G97</f>
        <v>48.2</v>
      </c>
      <c r="H96" s="142">
        <f t="shared" si="6"/>
        <v>1</v>
      </c>
      <c r="I96" s="142"/>
    </row>
    <row r="97" spans="1:9" ht="84" customHeight="1">
      <c r="A97" s="28">
        <v>31010200</v>
      </c>
      <c r="B97" s="61" t="s">
        <v>190</v>
      </c>
      <c r="C97" s="9"/>
      <c r="D97" s="10">
        <v>48.2</v>
      </c>
      <c r="E97" s="10"/>
      <c r="F97" s="168"/>
      <c r="G97" s="146">
        <v>48.2</v>
      </c>
      <c r="H97" s="142">
        <f t="shared" si="6"/>
        <v>1</v>
      </c>
      <c r="I97" s="142"/>
    </row>
    <row r="98" spans="1:9" s="82" customFormat="1" ht="54.75" customHeight="1">
      <c r="A98" s="77">
        <v>900101</v>
      </c>
      <c r="B98" s="78" t="s">
        <v>127</v>
      </c>
      <c r="C98" s="79" t="e">
        <f>+C65+C10</f>
        <v>#VALUE!</v>
      </c>
      <c r="D98" s="80">
        <f>D10+D65+D94</f>
        <v>39667.59999999999</v>
      </c>
      <c r="E98" s="80">
        <f>E10+E65+E94</f>
        <v>0</v>
      </c>
      <c r="F98" s="80">
        <f>F10+F65+F94</f>
        <v>29447.700000000004</v>
      </c>
      <c r="G98" s="80">
        <f>G10+G65+G94</f>
        <v>32166.500000000007</v>
      </c>
      <c r="H98" s="142">
        <f t="shared" si="6"/>
        <v>0.8109010880416263</v>
      </c>
      <c r="I98" s="142">
        <f aca="true" t="shared" si="10" ref="I98:I126">G98/F98</f>
        <v>1.092326395609844</v>
      </c>
    </row>
    <row r="99" spans="1:9" ht="3.75" customHeight="1" hidden="1">
      <c r="A99" s="23"/>
      <c r="B99" s="23"/>
      <c r="C99" s="23"/>
      <c r="D99" s="169"/>
      <c r="E99" s="169"/>
      <c r="F99" s="169"/>
      <c r="G99" s="169"/>
      <c r="H99" s="81" t="e">
        <f t="shared" si="6"/>
        <v>#DIV/0!</v>
      </c>
      <c r="I99" s="81" t="e">
        <f t="shared" si="10"/>
        <v>#DIV/0!</v>
      </c>
    </row>
    <row r="100" spans="1:9" ht="23.25" hidden="1">
      <c r="A100" s="23"/>
      <c r="B100" s="23"/>
      <c r="C100" s="23"/>
      <c r="D100" s="169"/>
      <c r="E100" s="169"/>
      <c r="F100" s="169"/>
      <c r="G100" s="169"/>
      <c r="H100" s="81" t="e">
        <f t="shared" si="6"/>
        <v>#DIV/0!</v>
      </c>
      <c r="I100" s="81" t="e">
        <f t="shared" si="10"/>
        <v>#DIV/0!</v>
      </c>
    </row>
    <row r="101" spans="1:9" ht="23.25" hidden="1">
      <c r="A101" s="23"/>
      <c r="B101" s="23"/>
      <c r="C101" s="23"/>
      <c r="D101" s="169"/>
      <c r="E101" s="169"/>
      <c r="F101" s="169"/>
      <c r="G101" s="169"/>
      <c r="H101" s="81" t="e">
        <f t="shared" si="6"/>
        <v>#DIV/0!</v>
      </c>
      <c r="I101" s="81" t="e">
        <f t="shared" si="10"/>
        <v>#DIV/0!</v>
      </c>
    </row>
    <row r="102" spans="1:9" ht="23.25" hidden="1">
      <c r="A102" s="23"/>
      <c r="B102" s="24"/>
      <c r="C102" s="23"/>
      <c r="D102" s="169"/>
      <c r="E102" s="169"/>
      <c r="F102" s="169"/>
      <c r="G102" s="169"/>
      <c r="H102" s="81" t="e">
        <f t="shared" si="6"/>
        <v>#DIV/0!</v>
      </c>
      <c r="I102" s="81" t="e">
        <f t="shared" si="10"/>
        <v>#DIV/0!</v>
      </c>
    </row>
    <row r="103" spans="1:9" ht="23.25" hidden="1">
      <c r="A103" s="23"/>
      <c r="B103" s="24"/>
      <c r="C103" s="23"/>
      <c r="D103" s="169"/>
      <c r="E103" s="169"/>
      <c r="F103" s="169"/>
      <c r="G103" s="169"/>
      <c r="H103" s="81" t="e">
        <f t="shared" si="6"/>
        <v>#DIV/0!</v>
      </c>
      <c r="I103" s="81" t="e">
        <f t="shared" si="10"/>
        <v>#DIV/0!</v>
      </c>
    </row>
    <row r="104" spans="1:9" ht="23.25" hidden="1">
      <c r="A104" s="23"/>
      <c r="B104" s="23"/>
      <c r="C104" s="23"/>
      <c r="D104" s="169"/>
      <c r="E104" s="169"/>
      <c r="F104" s="169"/>
      <c r="G104" s="169"/>
      <c r="H104" s="81" t="e">
        <f t="shared" si="6"/>
        <v>#DIV/0!</v>
      </c>
      <c r="I104" s="81" t="e">
        <f t="shared" si="10"/>
        <v>#DIV/0!</v>
      </c>
    </row>
    <row r="105" spans="1:9" ht="23.25" hidden="1">
      <c r="A105" s="23"/>
      <c r="B105" s="23"/>
      <c r="C105" s="23"/>
      <c r="D105" s="169"/>
      <c r="E105" s="169"/>
      <c r="F105" s="169"/>
      <c r="G105" s="169"/>
      <c r="H105" s="81" t="e">
        <f t="shared" si="6"/>
        <v>#DIV/0!</v>
      </c>
      <c r="I105" s="81" t="e">
        <f t="shared" si="10"/>
        <v>#DIV/0!</v>
      </c>
    </row>
    <row r="106" spans="1:9" ht="23.25" hidden="1">
      <c r="A106" s="23"/>
      <c r="B106" s="23"/>
      <c r="C106" s="23"/>
      <c r="D106" s="169"/>
      <c r="E106" s="169"/>
      <c r="F106" s="169"/>
      <c r="G106" s="169"/>
      <c r="H106" s="81" t="e">
        <f t="shared" si="6"/>
        <v>#DIV/0!</v>
      </c>
      <c r="I106" s="81" t="e">
        <f t="shared" si="10"/>
        <v>#DIV/0!</v>
      </c>
    </row>
    <row r="107" spans="1:9" ht="23.25" hidden="1">
      <c r="A107" s="23"/>
      <c r="B107" s="23"/>
      <c r="C107" s="23"/>
      <c r="D107" s="169"/>
      <c r="E107" s="169"/>
      <c r="F107" s="169"/>
      <c r="G107" s="169"/>
      <c r="H107" s="81" t="e">
        <f t="shared" si="6"/>
        <v>#DIV/0!</v>
      </c>
      <c r="I107" s="81" t="e">
        <f t="shared" si="10"/>
        <v>#DIV/0!</v>
      </c>
    </row>
    <row r="108" spans="1:9" ht="23.25" hidden="1">
      <c r="A108" s="23"/>
      <c r="B108" s="23"/>
      <c r="C108" s="23"/>
      <c r="D108" s="169"/>
      <c r="E108" s="169"/>
      <c r="F108" s="169"/>
      <c r="G108" s="169"/>
      <c r="H108" s="81" t="e">
        <f t="shared" si="6"/>
        <v>#DIV/0!</v>
      </c>
      <c r="I108" s="81" t="e">
        <f t="shared" si="10"/>
        <v>#DIV/0!</v>
      </c>
    </row>
    <row r="109" spans="1:9" ht="28.5" customHeight="1">
      <c r="A109" s="22">
        <v>40000000</v>
      </c>
      <c r="B109" s="25" t="s">
        <v>52</v>
      </c>
      <c r="C109" s="26">
        <f>+C110</f>
        <v>4124.099999999999</v>
      </c>
      <c r="D109" s="127">
        <f>D110</f>
        <v>30527.2</v>
      </c>
      <c r="E109" s="127">
        <f>E110</f>
        <v>0</v>
      </c>
      <c r="F109" s="127">
        <f>F110</f>
        <v>22224.3</v>
      </c>
      <c r="G109" s="127">
        <f>G110</f>
        <v>22224.3</v>
      </c>
      <c r="H109" s="81">
        <f t="shared" si="6"/>
        <v>0.7280163264236483</v>
      </c>
      <c r="I109" s="81">
        <f t="shared" si="10"/>
        <v>1</v>
      </c>
    </row>
    <row r="110" spans="1:9" ht="30.75" customHeight="1">
      <c r="A110" s="22">
        <v>41000000</v>
      </c>
      <c r="B110" s="25" t="s">
        <v>155</v>
      </c>
      <c r="C110" s="27">
        <f>+C117+C118+C129</f>
        <v>4124.099999999999</v>
      </c>
      <c r="D110" s="127">
        <f>D116+D129+D139+D165</f>
        <v>30527.2</v>
      </c>
      <c r="E110" s="127">
        <f>E116+E129+E139+E165</f>
        <v>0</v>
      </c>
      <c r="F110" s="127">
        <f>F116+F129+F139+F165</f>
        <v>22224.3</v>
      </c>
      <c r="G110" s="127">
        <f>G116+G129+G139+G165</f>
        <v>22224.3</v>
      </c>
      <c r="H110" s="81">
        <f aca="true" t="shared" si="11" ref="H110:H126">G110/D110</f>
        <v>0.7280163264236483</v>
      </c>
      <c r="I110" s="81">
        <f t="shared" si="10"/>
        <v>1</v>
      </c>
    </row>
    <row r="111" spans="1:9" ht="31.5" customHeight="1" hidden="1">
      <c r="A111" s="28">
        <v>41010600</v>
      </c>
      <c r="B111" s="29" t="s">
        <v>53</v>
      </c>
      <c r="C111" s="30"/>
      <c r="D111" s="31"/>
      <c r="E111" s="31"/>
      <c r="F111" s="31"/>
      <c r="G111" s="31"/>
      <c r="H111" s="81" t="e">
        <f t="shared" si="11"/>
        <v>#DIV/0!</v>
      </c>
      <c r="I111" s="81" t="e">
        <f t="shared" si="10"/>
        <v>#DIV/0!</v>
      </c>
    </row>
    <row r="112" spans="1:9" ht="31.5" customHeight="1" hidden="1">
      <c r="A112" s="28">
        <v>41010800</v>
      </c>
      <c r="B112" s="29" t="s">
        <v>54</v>
      </c>
      <c r="C112" s="30"/>
      <c r="D112" s="31"/>
      <c r="E112" s="31"/>
      <c r="F112" s="31"/>
      <c r="G112" s="31"/>
      <c r="H112" s="81" t="e">
        <f t="shared" si="11"/>
        <v>#DIV/0!</v>
      </c>
      <c r="I112" s="81" t="e">
        <f t="shared" si="10"/>
        <v>#DIV/0!</v>
      </c>
    </row>
    <row r="113" spans="1:9" ht="31.5" customHeight="1" hidden="1">
      <c r="A113" s="32">
        <v>41010000</v>
      </c>
      <c r="B113" s="33" t="s">
        <v>55</v>
      </c>
      <c r="C113" s="30"/>
      <c r="D113" s="8">
        <f>D114</f>
        <v>0</v>
      </c>
      <c r="E113" s="8">
        <f>E114</f>
        <v>0</v>
      </c>
      <c r="F113" s="8">
        <f>F114</f>
        <v>0</v>
      </c>
      <c r="G113" s="8">
        <f>G114</f>
        <v>0</v>
      </c>
      <c r="H113" s="81" t="e">
        <f t="shared" si="11"/>
        <v>#DIV/0!</v>
      </c>
      <c r="I113" s="81" t="e">
        <f t="shared" si="10"/>
        <v>#DIV/0!</v>
      </c>
    </row>
    <row r="114" spans="1:9" ht="81" hidden="1">
      <c r="A114" s="28">
        <v>41010600</v>
      </c>
      <c r="B114" s="34" t="s">
        <v>56</v>
      </c>
      <c r="C114" s="30"/>
      <c r="D114" s="31"/>
      <c r="E114" s="31"/>
      <c r="F114" s="31"/>
      <c r="G114" s="31"/>
      <c r="H114" s="81" t="e">
        <f t="shared" si="11"/>
        <v>#DIV/0!</v>
      </c>
      <c r="I114" s="81" t="e">
        <f t="shared" si="10"/>
        <v>#DIV/0!</v>
      </c>
    </row>
    <row r="115" spans="1:9" ht="23.25" hidden="1">
      <c r="A115" s="28"/>
      <c r="B115" s="35"/>
      <c r="C115" s="30"/>
      <c r="D115" s="31"/>
      <c r="E115" s="31"/>
      <c r="F115" s="31"/>
      <c r="G115" s="31"/>
      <c r="H115" s="81" t="e">
        <f t="shared" si="11"/>
        <v>#DIV/0!</v>
      </c>
      <c r="I115" s="81" t="e">
        <f t="shared" si="10"/>
        <v>#DIV/0!</v>
      </c>
    </row>
    <row r="116" spans="1:9" s="16" customFormat="1" ht="36.75" customHeight="1">
      <c r="A116" s="32">
        <v>41020000</v>
      </c>
      <c r="B116" s="62" t="s">
        <v>141</v>
      </c>
      <c r="C116" s="73"/>
      <c r="D116" s="144">
        <f>D117</f>
        <v>6063</v>
      </c>
      <c r="E116" s="144">
        <f>E117</f>
        <v>0</v>
      </c>
      <c r="F116" s="144">
        <f>F117</f>
        <v>4547.7</v>
      </c>
      <c r="G116" s="144">
        <f>G117</f>
        <v>4547.7</v>
      </c>
      <c r="H116" s="81">
        <f t="shared" si="11"/>
        <v>0.7500742206828303</v>
      </c>
      <c r="I116" s="81">
        <f t="shared" si="10"/>
        <v>1</v>
      </c>
    </row>
    <row r="117" spans="1:9" s="20" customFormat="1" ht="41.25" customHeight="1">
      <c r="A117" s="28">
        <v>41020100</v>
      </c>
      <c r="B117" s="34" t="s">
        <v>111</v>
      </c>
      <c r="C117" s="36">
        <v>2474</v>
      </c>
      <c r="D117" s="146">
        <v>6063</v>
      </c>
      <c r="E117" s="146"/>
      <c r="F117" s="146">
        <v>4547.7</v>
      </c>
      <c r="G117" s="146">
        <v>4547.7</v>
      </c>
      <c r="H117" s="81">
        <f t="shared" si="11"/>
        <v>0.7500742206828303</v>
      </c>
      <c r="I117" s="81">
        <f t="shared" si="10"/>
        <v>1</v>
      </c>
    </row>
    <row r="118" spans="1:9" ht="60.75" hidden="1">
      <c r="A118" s="28">
        <v>41020300</v>
      </c>
      <c r="B118" s="34" t="s">
        <v>57</v>
      </c>
      <c r="C118" s="37">
        <v>290.7</v>
      </c>
      <c r="D118" s="146"/>
      <c r="E118" s="146"/>
      <c r="F118" s="146"/>
      <c r="G118" s="146"/>
      <c r="H118" s="81" t="e">
        <f t="shared" si="11"/>
        <v>#DIV/0!</v>
      </c>
      <c r="I118" s="81" t="e">
        <f t="shared" si="10"/>
        <v>#DIV/0!</v>
      </c>
    </row>
    <row r="119" spans="1:9" ht="60.75" hidden="1">
      <c r="A119" s="28">
        <v>41020600</v>
      </c>
      <c r="B119" s="41" t="s">
        <v>58</v>
      </c>
      <c r="C119" s="37"/>
      <c r="D119" s="146"/>
      <c r="E119" s="146"/>
      <c r="F119" s="146"/>
      <c r="G119" s="146"/>
      <c r="H119" s="81" t="e">
        <f t="shared" si="11"/>
        <v>#DIV/0!</v>
      </c>
      <c r="I119" s="81" t="e">
        <f t="shared" si="10"/>
        <v>#DIV/0!</v>
      </c>
    </row>
    <row r="120" spans="1:9" ht="60.75" hidden="1">
      <c r="A120" s="28">
        <v>41020603</v>
      </c>
      <c r="B120" s="41" t="s">
        <v>58</v>
      </c>
      <c r="C120" s="37"/>
      <c r="D120" s="146"/>
      <c r="E120" s="146"/>
      <c r="F120" s="146"/>
      <c r="G120" s="146"/>
      <c r="H120" s="81" t="e">
        <f t="shared" si="11"/>
        <v>#DIV/0!</v>
      </c>
      <c r="I120" s="81" t="e">
        <f t="shared" si="10"/>
        <v>#DIV/0!</v>
      </c>
    </row>
    <row r="121" spans="1:9" ht="60.75" hidden="1">
      <c r="A121" s="28">
        <v>41021301</v>
      </c>
      <c r="B121" s="41" t="s">
        <v>59</v>
      </c>
      <c r="C121" s="37"/>
      <c r="D121" s="146"/>
      <c r="E121" s="146"/>
      <c r="F121" s="146"/>
      <c r="G121" s="146"/>
      <c r="H121" s="81" t="e">
        <f t="shared" si="11"/>
        <v>#DIV/0!</v>
      </c>
      <c r="I121" s="81" t="e">
        <f t="shared" si="10"/>
        <v>#DIV/0!</v>
      </c>
    </row>
    <row r="122" spans="1:9" ht="60.75" hidden="1">
      <c r="A122" s="28">
        <v>41021303</v>
      </c>
      <c r="B122" s="41" t="s">
        <v>59</v>
      </c>
      <c r="C122" s="37"/>
      <c r="D122" s="146"/>
      <c r="E122" s="146"/>
      <c r="F122" s="146"/>
      <c r="G122" s="146"/>
      <c r="H122" s="81" t="e">
        <f t="shared" si="11"/>
        <v>#DIV/0!</v>
      </c>
      <c r="I122" s="81" t="e">
        <f t="shared" si="10"/>
        <v>#DIV/0!</v>
      </c>
    </row>
    <row r="123" spans="1:9" ht="60.75" hidden="1">
      <c r="A123" s="28">
        <v>41020600</v>
      </c>
      <c r="B123" s="41" t="s">
        <v>58</v>
      </c>
      <c r="C123" s="37"/>
      <c r="D123" s="146"/>
      <c r="E123" s="146"/>
      <c r="F123" s="146"/>
      <c r="G123" s="146"/>
      <c r="H123" s="81" t="e">
        <f t="shared" si="11"/>
        <v>#DIV/0!</v>
      </c>
      <c r="I123" s="81" t="e">
        <f t="shared" si="10"/>
        <v>#DIV/0!</v>
      </c>
    </row>
    <row r="124" spans="1:9" ht="24" hidden="1">
      <c r="A124" s="28">
        <v>41020900</v>
      </c>
      <c r="B124" s="41" t="s">
        <v>60</v>
      </c>
      <c r="C124" s="37"/>
      <c r="D124" s="146"/>
      <c r="E124" s="146"/>
      <c r="F124" s="146"/>
      <c r="G124" s="146"/>
      <c r="H124" s="81" t="e">
        <f t="shared" si="11"/>
        <v>#DIV/0!</v>
      </c>
      <c r="I124" s="81" t="e">
        <f t="shared" si="10"/>
        <v>#DIV/0!</v>
      </c>
    </row>
    <row r="125" spans="1:9" ht="60.75" hidden="1">
      <c r="A125" s="28">
        <v>41021000</v>
      </c>
      <c r="B125" s="41" t="s">
        <v>61</v>
      </c>
      <c r="C125" s="37"/>
      <c r="D125" s="146"/>
      <c r="E125" s="146"/>
      <c r="F125" s="146"/>
      <c r="G125" s="146"/>
      <c r="H125" s="81" t="e">
        <f t="shared" si="11"/>
        <v>#DIV/0!</v>
      </c>
      <c r="I125" s="81" t="e">
        <f t="shared" si="10"/>
        <v>#DIV/0!</v>
      </c>
    </row>
    <row r="126" spans="1:9" ht="24" hidden="1">
      <c r="A126" s="28">
        <v>41020600</v>
      </c>
      <c r="B126" s="41" t="s">
        <v>119</v>
      </c>
      <c r="C126" s="37"/>
      <c r="D126" s="146"/>
      <c r="E126" s="146"/>
      <c r="F126" s="146"/>
      <c r="G126" s="146"/>
      <c r="H126" s="81" t="e">
        <f t="shared" si="11"/>
        <v>#DIV/0!</v>
      </c>
      <c r="I126" s="81" t="e">
        <f t="shared" si="10"/>
        <v>#DIV/0!</v>
      </c>
    </row>
    <row r="127" spans="1:9" ht="24" hidden="1">
      <c r="A127" s="100">
        <v>41020100</v>
      </c>
      <c r="B127" s="103" t="s">
        <v>111</v>
      </c>
      <c r="C127" s="37"/>
      <c r="D127" s="146"/>
      <c r="E127" s="146"/>
      <c r="F127" s="146"/>
      <c r="G127" s="146"/>
      <c r="H127" s="81"/>
      <c r="I127" s="81"/>
    </row>
    <row r="128" spans="1:9" ht="24" hidden="1">
      <c r="A128" s="100">
        <v>41020600</v>
      </c>
      <c r="B128" s="103" t="s">
        <v>119</v>
      </c>
      <c r="C128" s="37"/>
      <c r="D128" s="146"/>
      <c r="E128" s="146"/>
      <c r="F128" s="146"/>
      <c r="G128" s="146"/>
      <c r="H128" s="81"/>
      <c r="I128" s="81"/>
    </row>
    <row r="129" spans="1:9" s="99" customFormat="1" ht="35.25" customHeight="1">
      <c r="A129" s="96">
        <v>41030000</v>
      </c>
      <c r="B129" s="97" t="s">
        <v>142</v>
      </c>
      <c r="C129" s="98">
        <f>SUM(C137:C154)</f>
        <v>1359.3999999999999</v>
      </c>
      <c r="D129" s="144">
        <f>D135+D137</f>
        <v>21837</v>
      </c>
      <c r="E129" s="144">
        <f>E135+E137</f>
        <v>0</v>
      </c>
      <c r="F129" s="144">
        <f>F135+F137</f>
        <v>16066.5</v>
      </c>
      <c r="G129" s="144">
        <f>G135+G137+G138</f>
        <v>16066.5</v>
      </c>
      <c r="H129" s="81">
        <f aca="true" t="shared" si="12" ref="H129:H136">G129/D129</f>
        <v>0.7357466684984201</v>
      </c>
      <c r="I129" s="81">
        <f aca="true" t="shared" si="13" ref="I129:I136">G129/F129</f>
        <v>1</v>
      </c>
    </row>
    <row r="130" spans="1:9" ht="24" hidden="1">
      <c r="A130" s="28"/>
      <c r="B130" s="34"/>
      <c r="C130" s="38"/>
      <c r="D130" s="145"/>
      <c r="E130" s="145"/>
      <c r="F130" s="145"/>
      <c r="G130" s="145"/>
      <c r="H130" s="81" t="e">
        <f t="shared" si="12"/>
        <v>#DIV/0!</v>
      </c>
      <c r="I130" s="81" t="e">
        <f t="shared" si="13"/>
        <v>#DIV/0!</v>
      </c>
    </row>
    <row r="131" spans="1:9" ht="24" hidden="1">
      <c r="A131" s="28"/>
      <c r="B131" s="35"/>
      <c r="C131" s="38"/>
      <c r="D131" s="145"/>
      <c r="E131" s="145"/>
      <c r="F131" s="145"/>
      <c r="G131" s="145"/>
      <c r="H131" s="81" t="e">
        <f t="shared" si="12"/>
        <v>#DIV/0!</v>
      </c>
      <c r="I131" s="81" t="e">
        <f t="shared" si="13"/>
        <v>#DIV/0!</v>
      </c>
    </row>
    <row r="132" spans="1:9" ht="24" hidden="1">
      <c r="A132" s="28"/>
      <c r="B132" s="35"/>
      <c r="C132" s="38"/>
      <c r="D132" s="145"/>
      <c r="E132" s="145"/>
      <c r="F132" s="145"/>
      <c r="G132" s="145"/>
      <c r="H132" s="81" t="e">
        <f t="shared" si="12"/>
        <v>#DIV/0!</v>
      </c>
      <c r="I132" s="81" t="e">
        <f t="shared" si="13"/>
        <v>#DIV/0!</v>
      </c>
    </row>
    <row r="133" spans="1:9" ht="24" hidden="1">
      <c r="A133" s="28"/>
      <c r="B133" s="35"/>
      <c r="C133" s="38"/>
      <c r="D133" s="145"/>
      <c r="E133" s="145"/>
      <c r="F133" s="145"/>
      <c r="G133" s="145"/>
      <c r="H133" s="81" t="e">
        <f t="shared" si="12"/>
        <v>#DIV/0!</v>
      </c>
      <c r="I133" s="81" t="e">
        <f t="shared" si="13"/>
        <v>#DIV/0!</v>
      </c>
    </row>
    <row r="134" spans="1:9" ht="24" hidden="1">
      <c r="A134" s="28"/>
      <c r="B134" s="35"/>
      <c r="C134" s="38"/>
      <c r="D134" s="145"/>
      <c r="E134" s="145"/>
      <c r="F134" s="145"/>
      <c r="G134" s="145"/>
      <c r="H134" s="81" t="e">
        <f t="shared" si="12"/>
        <v>#DIV/0!</v>
      </c>
      <c r="I134" s="81" t="e">
        <f t="shared" si="13"/>
        <v>#DIV/0!</v>
      </c>
    </row>
    <row r="135" spans="1:9" s="102" customFormat="1" ht="33" customHeight="1">
      <c r="A135" s="100">
        <v>41033900</v>
      </c>
      <c r="B135" s="103" t="s">
        <v>143</v>
      </c>
      <c r="C135" s="101"/>
      <c r="D135" s="146">
        <v>21837</v>
      </c>
      <c r="E135" s="146"/>
      <c r="F135" s="146">
        <v>16066.5</v>
      </c>
      <c r="G135" s="146">
        <v>16066.5</v>
      </c>
      <c r="H135" s="81">
        <f t="shared" si="12"/>
        <v>0.7357466684984201</v>
      </c>
      <c r="I135" s="163">
        <f t="shared" si="13"/>
        <v>1</v>
      </c>
    </row>
    <row r="136" spans="1:9" s="102" customFormat="1" ht="0.75" customHeight="1" hidden="1">
      <c r="A136" s="100"/>
      <c r="B136" s="103" t="s">
        <v>143</v>
      </c>
      <c r="C136" s="104"/>
      <c r="D136" s="146"/>
      <c r="E136" s="146"/>
      <c r="F136" s="146"/>
      <c r="G136" s="146"/>
      <c r="H136" s="81" t="e">
        <f t="shared" si="12"/>
        <v>#DIV/0!</v>
      </c>
      <c r="I136" s="163" t="e">
        <f t="shared" si="13"/>
        <v>#DIV/0!</v>
      </c>
    </row>
    <row r="137" spans="1:9" s="102" customFormat="1" ht="36" customHeight="1" hidden="1">
      <c r="A137" s="100">
        <v>41034200</v>
      </c>
      <c r="B137" s="103" t="s">
        <v>144</v>
      </c>
      <c r="C137" s="101">
        <v>398.8</v>
      </c>
      <c r="D137" s="146"/>
      <c r="E137" s="146"/>
      <c r="F137" s="146"/>
      <c r="G137" s="146"/>
      <c r="H137" s="81"/>
      <c r="I137" s="163"/>
    </row>
    <row r="138" spans="1:9" ht="47.25" customHeight="1" hidden="1">
      <c r="A138" s="28">
        <v>41034500</v>
      </c>
      <c r="B138" s="61" t="s">
        <v>181</v>
      </c>
      <c r="C138" s="9"/>
      <c r="D138" s="146"/>
      <c r="E138" s="146"/>
      <c r="F138" s="146"/>
      <c r="G138" s="146"/>
      <c r="H138" s="81" t="e">
        <f aca="true" t="shared" si="14" ref="H138:H173">G138/D138</f>
        <v>#DIV/0!</v>
      </c>
      <c r="I138" s="163" t="e">
        <f aca="true" t="shared" si="15" ref="I138:I173">G138/F138</f>
        <v>#DIV/0!</v>
      </c>
    </row>
    <row r="139" spans="1:9" s="99" customFormat="1" ht="39.75" customHeight="1">
      <c r="A139" s="96">
        <v>41040000</v>
      </c>
      <c r="B139" s="106" t="s">
        <v>145</v>
      </c>
      <c r="C139" s="105">
        <v>111.2</v>
      </c>
      <c r="D139" s="147">
        <f>D163</f>
        <v>1614.2</v>
      </c>
      <c r="E139" s="147">
        <f>E163</f>
        <v>0</v>
      </c>
      <c r="F139" s="147">
        <f>F163</f>
        <v>807.1</v>
      </c>
      <c r="G139" s="147">
        <f>G163</f>
        <v>807.1</v>
      </c>
      <c r="H139" s="81">
        <f t="shared" si="14"/>
        <v>0.5</v>
      </c>
      <c r="I139" s="163">
        <f t="shared" si="15"/>
        <v>1</v>
      </c>
    </row>
    <row r="140" spans="1:12" ht="63" customHeight="1" hidden="1">
      <c r="A140" s="40">
        <v>41030900</v>
      </c>
      <c r="B140" s="39" t="s">
        <v>64</v>
      </c>
      <c r="C140" s="9">
        <v>104</v>
      </c>
      <c r="D140" s="146"/>
      <c r="E140" s="146">
        <v>3.8</v>
      </c>
      <c r="F140" s="146"/>
      <c r="G140" s="146"/>
      <c r="H140" s="81" t="e">
        <f t="shared" si="14"/>
        <v>#DIV/0!</v>
      </c>
      <c r="I140" s="163" t="e">
        <f t="shared" si="15"/>
        <v>#DIV/0!</v>
      </c>
      <c r="L140" t="s">
        <v>65</v>
      </c>
    </row>
    <row r="141" spans="1:9" ht="0.75" customHeight="1" hidden="1">
      <c r="A141" s="40">
        <v>41031000</v>
      </c>
      <c r="B141" s="39" t="s">
        <v>66</v>
      </c>
      <c r="C141" s="9">
        <v>502.3</v>
      </c>
      <c r="D141" s="146"/>
      <c r="E141" s="146">
        <v>137.1</v>
      </c>
      <c r="F141" s="146"/>
      <c r="G141" s="146"/>
      <c r="H141" s="81" t="e">
        <f t="shared" si="14"/>
        <v>#DIV/0!</v>
      </c>
      <c r="I141" s="163" t="e">
        <f t="shared" si="15"/>
        <v>#DIV/0!</v>
      </c>
    </row>
    <row r="142" spans="1:9" ht="60.75" customHeight="1" hidden="1">
      <c r="A142" s="40">
        <v>41032200</v>
      </c>
      <c r="B142" s="39" t="s">
        <v>67</v>
      </c>
      <c r="C142" s="9"/>
      <c r="D142" s="146"/>
      <c r="E142" s="146"/>
      <c r="F142" s="146"/>
      <c r="G142" s="146"/>
      <c r="H142" s="81" t="e">
        <f t="shared" si="14"/>
        <v>#DIV/0!</v>
      </c>
      <c r="I142" s="163" t="e">
        <f t="shared" si="15"/>
        <v>#DIV/0!</v>
      </c>
    </row>
    <row r="143" spans="1:9" ht="60" customHeight="1" hidden="1">
      <c r="A143" s="40">
        <v>41032400</v>
      </c>
      <c r="B143" s="41" t="s">
        <v>68</v>
      </c>
      <c r="C143" s="9"/>
      <c r="D143" s="146"/>
      <c r="E143" s="146"/>
      <c r="F143" s="146"/>
      <c r="G143" s="146"/>
      <c r="H143" s="81" t="e">
        <f t="shared" si="14"/>
        <v>#DIV/0!</v>
      </c>
      <c r="I143" s="163" t="e">
        <f t="shared" si="15"/>
        <v>#DIV/0!</v>
      </c>
    </row>
    <row r="144" spans="1:9" ht="62.25" customHeight="1" hidden="1">
      <c r="A144" s="40">
        <v>41034000</v>
      </c>
      <c r="B144" s="41" t="s">
        <v>69</v>
      </c>
      <c r="C144" s="9"/>
      <c r="D144" s="146"/>
      <c r="E144" s="146"/>
      <c r="F144" s="146"/>
      <c r="G144" s="146"/>
      <c r="H144" s="81" t="e">
        <f t="shared" si="14"/>
        <v>#DIV/0!</v>
      </c>
      <c r="I144" s="163" t="e">
        <f t="shared" si="15"/>
        <v>#DIV/0!</v>
      </c>
    </row>
    <row r="145" spans="1:9" ht="60.75" customHeight="1" hidden="1">
      <c r="A145" s="40">
        <v>41034400</v>
      </c>
      <c r="B145" s="41" t="s">
        <v>70</v>
      </c>
      <c r="C145" s="9"/>
      <c r="D145" s="146"/>
      <c r="E145" s="146"/>
      <c r="F145" s="146"/>
      <c r="G145" s="146"/>
      <c r="H145" s="81" t="e">
        <f t="shared" si="14"/>
        <v>#DIV/0!</v>
      </c>
      <c r="I145" s="163" t="e">
        <f t="shared" si="15"/>
        <v>#DIV/0!</v>
      </c>
    </row>
    <row r="146" spans="1:9" ht="56.25" customHeight="1" hidden="1">
      <c r="A146" s="40">
        <v>41032303</v>
      </c>
      <c r="B146" s="39" t="s">
        <v>71</v>
      </c>
      <c r="C146" s="9"/>
      <c r="D146" s="146"/>
      <c r="E146" s="146"/>
      <c r="F146" s="146"/>
      <c r="G146" s="146"/>
      <c r="H146" s="81" t="e">
        <f t="shared" si="14"/>
        <v>#DIV/0!</v>
      </c>
      <c r="I146" s="163" t="e">
        <f t="shared" si="15"/>
        <v>#DIV/0!</v>
      </c>
    </row>
    <row r="147" spans="1:9" ht="73.5" customHeight="1" hidden="1">
      <c r="A147" s="40">
        <v>41030800</v>
      </c>
      <c r="B147" s="42" t="s">
        <v>63</v>
      </c>
      <c r="C147" s="9"/>
      <c r="D147" s="146"/>
      <c r="E147" s="146"/>
      <c r="F147" s="146"/>
      <c r="G147" s="146"/>
      <c r="H147" s="81" t="e">
        <f t="shared" si="14"/>
        <v>#DIV/0!</v>
      </c>
      <c r="I147" s="163" t="e">
        <f t="shared" si="15"/>
        <v>#DIV/0!</v>
      </c>
    </row>
    <row r="148" spans="1:9" ht="0.75" customHeight="1" hidden="1">
      <c r="A148" s="40">
        <v>41020701</v>
      </c>
      <c r="B148" s="11" t="s">
        <v>61</v>
      </c>
      <c r="C148" s="9"/>
      <c r="D148" s="146"/>
      <c r="E148" s="146"/>
      <c r="F148" s="146"/>
      <c r="G148" s="146"/>
      <c r="H148" s="81" t="e">
        <f t="shared" si="14"/>
        <v>#DIV/0!</v>
      </c>
      <c r="I148" s="163" t="e">
        <f t="shared" si="15"/>
        <v>#DIV/0!</v>
      </c>
    </row>
    <row r="149" spans="1:9" ht="66.75" customHeight="1" hidden="1">
      <c r="A149" s="40">
        <v>41020703</v>
      </c>
      <c r="B149" s="11" t="s">
        <v>61</v>
      </c>
      <c r="C149" s="9"/>
      <c r="D149" s="146"/>
      <c r="E149" s="146"/>
      <c r="F149" s="146"/>
      <c r="G149" s="146"/>
      <c r="H149" s="81" t="e">
        <f t="shared" si="14"/>
        <v>#DIV/0!</v>
      </c>
      <c r="I149" s="163" t="e">
        <f t="shared" si="15"/>
        <v>#DIV/0!</v>
      </c>
    </row>
    <row r="150" spans="1:9" ht="69" customHeight="1" hidden="1">
      <c r="A150" s="40">
        <v>41021201</v>
      </c>
      <c r="B150" s="39" t="s">
        <v>72</v>
      </c>
      <c r="C150" s="9"/>
      <c r="D150" s="146"/>
      <c r="E150" s="146"/>
      <c r="F150" s="146"/>
      <c r="G150" s="146"/>
      <c r="H150" s="81" t="e">
        <f t="shared" si="14"/>
        <v>#DIV/0!</v>
      </c>
      <c r="I150" s="163" t="e">
        <f t="shared" si="15"/>
        <v>#DIV/0!</v>
      </c>
    </row>
    <row r="151" spans="1:9" ht="1.5" customHeight="1" hidden="1">
      <c r="A151" s="40">
        <v>41021203</v>
      </c>
      <c r="B151" s="39"/>
      <c r="C151" s="9"/>
      <c r="D151" s="146"/>
      <c r="E151" s="146"/>
      <c r="F151" s="146"/>
      <c r="G151" s="146"/>
      <c r="H151" s="81" t="e">
        <f t="shared" si="14"/>
        <v>#DIV/0!</v>
      </c>
      <c r="I151" s="163" t="e">
        <f t="shared" si="15"/>
        <v>#DIV/0!</v>
      </c>
    </row>
    <row r="152" spans="1:9" ht="63" customHeight="1" hidden="1">
      <c r="A152" s="40">
        <v>41030500</v>
      </c>
      <c r="B152" s="39" t="s">
        <v>62</v>
      </c>
      <c r="C152" s="9">
        <v>243.1</v>
      </c>
      <c r="D152" s="146"/>
      <c r="E152" s="146">
        <v>22</v>
      </c>
      <c r="F152" s="146"/>
      <c r="G152" s="146"/>
      <c r="H152" s="81" t="e">
        <f t="shared" si="14"/>
        <v>#DIV/0!</v>
      </c>
      <c r="I152" s="163" t="e">
        <f t="shared" si="15"/>
        <v>#DIV/0!</v>
      </c>
    </row>
    <row r="153" spans="1:9" ht="63" customHeight="1" hidden="1">
      <c r="A153" s="40">
        <v>41030300</v>
      </c>
      <c r="B153" s="39" t="s">
        <v>73</v>
      </c>
      <c r="C153" s="9"/>
      <c r="D153" s="146"/>
      <c r="E153" s="146"/>
      <c r="F153" s="146"/>
      <c r="G153" s="146"/>
      <c r="H153" s="81" t="e">
        <f t="shared" si="14"/>
        <v>#DIV/0!</v>
      </c>
      <c r="I153" s="163" t="e">
        <f t="shared" si="15"/>
        <v>#DIV/0!</v>
      </c>
    </row>
    <row r="154" spans="1:9" ht="62.25" customHeight="1" hidden="1">
      <c r="A154" s="40">
        <v>41035000</v>
      </c>
      <c r="B154" s="39" t="s">
        <v>74</v>
      </c>
      <c r="C154" s="9"/>
      <c r="D154" s="146"/>
      <c r="E154" s="146"/>
      <c r="F154" s="146"/>
      <c r="G154" s="146"/>
      <c r="H154" s="81" t="e">
        <f t="shared" si="14"/>
        <v>#DIV/0!</v>
      </c>
      <c r="I154" s="163" t="e">
        <f t="shared" si="15"/>
        <v>#DIV/0!</v>
      </c>
    </row>
    <row r="155" spans="1:9" ht="62.25" customHeight="1" hidden="1">
      <c r="A155" s="40">
        <v>41032200</v>
      </c>
      <c r="B155" s="39" t="s">
        <v>75</v>
      </c>
      <c r="C155" s="9"/>
      <c r="D155" s="146"/>
      <c r="E155" s="146"/>
      <c r="F155" s="146"/>
      <c r="G155" s="146"/>
      <c r="H155" s="81" t="e">
        <f t="shared" si="14"/>
        <v>#DIV/0!</v>
      </c>
      <c r="I155" s="163" t="e">
        <f t="shared" si="15"/>
        <v>#DIV/0!</v>
      </c>
    </row>
    <row r="156" spans="1:9" ht="57" customHeight="1" hidden="1">
      <c r="A156" s="40">
        <v>41032300</v>
      </c>
      <c r="B156" s="39" t="s">
        <v>76</v>
      </c>
      <c r="C156" s="9"/>
      <c r="D156" s="146"/>
      <c r="E156" s="146"/>
      <c r="F156" s="146"/>
      <c r="G156" s="146"/>
      <c r="H156" s="81" t="e">
        <f t="shared" si="14"/>
        <v>#DIV/0!</v>
      </c>
      <c r="I156" s="163" t="e">
        <f t="shared" si="15"/>
        <v>#DIV/0!</v>
      </c>
    </row>
    <row r="157" spans="1:9" ht="51" customHeight="1" hidden="1">
      <c r="A157" s="40">
        <v>41035000</v>
      </c>
      <c r="B157" s="39" t="s">
        <v>74</v>
      </c>
      <c r="C157" s="9"/>
      <c r="D157" s="146"/>
      <c r="E157" s="146"/>
      <c r="F157" s="146"/>
      <c r="G157" s="146"/>
      <c r="H157" s="81" t="e">
        <f t="shared" si="14"/>
        <v>#DIV/0!</v>
      </c>
      <c r="I157" s="163" t="e">
        <f t="shared" si="15"/>
        <v>#DIV/0!</v>
      </c>
    </row>
    <row r="158" spans="1:9" ht="51" customHeight="1" hidden="1">
      <c r="A158" s="40">
        <v>41035000</v>
      </c>
      <c r="B158" s="39" t="s">
        <v>74</v>
      </c>
      <c r="C158" s="9"/>
      <c r="D158" s="146"/>
      <c r="E158" s="146"/>
      <c r="F158" s="146"/>
      <c r="G158" s="146"/>
      <c r="H158" s="81" t="e">
        <f t="shared" si="14"/>
        <v>#DIV/0!</v>
      </c>
      <c r="I158" s="163" t="e">
        <f t="shared" si="15"/>
        <v>#DIV/0!</v>
      </c>
    </row>
    <row r="159" spans="1:9" ht="48.75" customHeight="1" hidden="1">
      <c r="A159" s="40">
        <v>41032300</v>
      </c>
      <c r="B159" s="39" t="s">
        <v>76</v>
      </c>
      <c r="C159" s="9"/>
      <c r="D159" s="146"/>
      <c r="E159" s="146"/>
      <c r="F159" s="146"/>
      <c r="G159" s="146"/>
      <c r="H159" s="81" t="e">
        <f t="shared" si="14"/>
        <v>#DIV/0!</v>
      </c>
      <c r="I159" s="163" t="e">
        <f t="shared" si="15"/>
        <v>#DIV/0!</v>
      </c>
    </row>
    <row r="160" spans="1:9" ht="42" customHeight="1" hidden="1">
      <c r="A160" s="40">
        <v>41034500</v>
      </c>
      <c r="B160" s="39" t="s">
        <v>77</v>
      </c>
      <c r="C160" s="9"/>
      <c r="D160" s="146"/>
      <c r="E160" s="146"/>
      <c r="F160" s="146"/>
      <c r="G160" s="146"/>
      <c r="H160" s="81" t="e">
        <f t="shared" si="14"/>
        <v>#DIV/0!</v>
      </c>
      <c r="I160" s="163" t="e">
        <f t="shared" si="15"/>
        <v>#DIV/0!</v>
      </c>
    </row>
    <row r="161" spans="1:9" ht="56.25" customHeight="1" hidden="1">
      <c r="A161" s="40">
        <v>41035000</v>
      </c>
      <c r="B161" s="39" t="s">
        <v>74</v>
      </c>
      <c r="C161" s="9"/>
      <c r="D161" s="146"/>
      <c r="E161" s="146"/>
      <c r="F161" s="146"/>
      <c r="G161" s="146"/>
      <c r="H161" s="81" t="e">
        <f t="shared" si="14"/>
        <v>#DIV/0!</v>
      </c>
      <c r="I161" s="163" t="e">
        <f t="shared" si="15"/>
        <v>#DIV/0!</v>
      </c>
    </row>
    <row r="162" spans="1:9" ht="101.25" hidden="1">
      <c r="A162" s="40">
        <v>41030900</v>
      </c>
      <c r="B162" s="39" t="s">
        <v>78</v>
      </c>
      <c r="C162" s="9"/>
      <c r="D162" s="146"/>
      <c r="E162" s="146"/>
      <c r="F162" s="146"/>
      <c r="G162" s="146"/>
      <c r="H162" s="81" t="e">
        <f t="shared" si="14"/>
        <v>#DIV/0!</v>
      </c>
      <c r="I162" s="163" t="e">
        <f t="shared" si="15"/>
        <v>#DIV/0!</v>
      </c>
    </row>
    <row r="163" spans="1:9" ht="66.75" customHeight="1">
      <c r="A163" s="40">
        <v>41040200</v>
      </c>
      <c r="B163" s="61" t="s">
        <v>146</v>
      </c>
      <c r="C163" s="9"/>
      <c r="D163" s="146">
        <v>1614.2</v>
      </c>
      <c r="E163" s="146"/>
      <c r="F163" s="146">
        <v>807.1</v>
      </c>
      <c r="G163" s="146">
        <v>807.1</v>
      </c>
      <c r="H163" s="81">
        <f t="shared" si="14"/>
        <v>0.5</v>
      </c>
      <c r="I163" s="163">
        <f t="shared" si="15"/>
        <v>1</v>
      </c>
    </row>
    <row r="164" spans="1:9" ht="74.25" customHeight="1" hidden="1">
      <c r="A164" s="40">
        <v>41034500</v>
      </c>
      <c r="B164" s="39" t="s">
        <v>79</v>
      </c>
      <c r="C164" s="9"/>
      <c r="D164" s="146"/>
      <c r="E164" s="146"/>
      <c r="F164" s="146"/>
      <c r="G164" s="146"/>
      <c r="H164" s="81" t="e">
        <f t="shared" si="14"/>
        <v>#DIV/0!</v>
      </c>
      <c r="I164" s="81" t="e">
        <f t="shared" si="15"/>
        <v>#DIV/0!</v>
      </c>
    </row>
    <row r="165" spans="1:9" s="99" customFormat="1" ht="38.25" customHeight="1">
      <c r="A165" s="107">
        <v>41050000</v>
      </c>
      <c r="B165" s="106" t="s">
        <v>147</v>
      </c>
      <c r="C165" s="105"/>
      <c r="D165" s="147">
        <f>D166+D168+D169+D170+D171+D172+D174+D175+D178+D183+D184+D173+D177</f>
        <v>1013</v>
      </c>
      <c r="E165" s="147">
        <f>E166+E168+E169+E170+E174+E175+E178</f>
        <v>0</v>
      </c>
      <c r="F165" s="147">
        <f>F166+F168+F169+F170+F174+F175+F178+F172+F173+F171+F184+F177</f>
        <v>803</v>
      </c>
      <c r="G165" s="147">
        <f>G166+G168+G169+G170+G174+G175+G178+G172+G173+G171+G184+G177</f>
        <v>803</v>
      </c>
      <c r="H165" s="81">
        <f t="shared" si="14"/>
        <v>0.792694965449161</v>
      </c>
      <c r="I165" s="81">
        <f t="shared" si="15"/>
        <v>1</v>
      </c>
    </row>
    <row r="166" spans="1:9" ht="94.5" customHeight="1" hidden="1">
      <c r="A166" s="40">
        <v>41050100</v>
      </c>
      <c r="B166" s="61" t="s">
        <v>148</v>
      </c>
      <c r="C166" s="9"/>
      <c r="D166" s="146"/>
      <c r="E166" s="146"/>
      <c r="F166" s="146"/>
      <c r="G166" s="146"/>
      <c r="H166" s="81" t="e">
        <f t="shared" si="14"/>
        <v>#DIV/0!</v>
      </c>
      <c r="I166" s="81" t="e">
        <f t="shared" si="15"/>
        <v>#DIV/0!</v>
      </c>
    </row>
    <row r="167" spans="1:9" ht="7.5" customHeight="1" hidden="1">
      <c r="A167" s="40"/>
      <c r="B167" s="39"/>
      <c r="C167" s="9"/>
      <c r="D167" s="146"/>
      <c r="E167" s="146"/>
      <c r="F167" s="146"/>
      <c r="G167" s="146"/>
      <c r="H167" s="81" t="e">
        <f t="shared" si="14"/>
        <v>#DIV/0!</v>
      </c>
      <c r="I167" s="81" t="e">
        <f t="shared" si="15"/>
        <v>#DIV/0!</v>
      </c>
    </row>
    <row r="168" spans="1:9" ht="81" hidden="1">
      <c r="A168" s="40">
        <v>41050200</v>
      </c>
      <c r="B168" s="61" t="s">
        <v>149</v>
      </c>
      <c r="C168" s="9"/>
      <c r="D168" s="146"/>
      <c r="E168" s="146"/>
      <c r="F168" s="146"/>
      <c r="G168" s="146"/>
      <c r="H168" s="81" t="e">
        <f t="shared" si="14"/>
        <v>#DIV/0!</v>
      </c>
      <c r="I168" s="81" t="e">
        <f t="shared" si="15"/>
        <v>#DIV/0!</v>
      </c>
    </row>
    <row r="169" spans="1:11" ht="81" hidden="1">
      <c r="A169" s="40">
        <v>41050300</v>
      </c>
      <c r="B169" s="61" t="s">
        <v>154</v>
      </c>
      <c r="C169" s="9"/>
      <c r="D169" s="146"/>
      <c r="E169" s="146"/>
      <c r="F169" s="146"/>
      <c r="G169" s="146"/>
      <c r="H169" s="81" t="e">
        <f t="shared" si="14"/>
        <v>#DIV/0!</v>
      </c>
      <c r="I169" s="81" t="e">
        <f t="shared" si="15"/>
        <v>#DIV/0!</v>
      </c>
      <c r="J169" s="110"/>
      <c r="K169" s="111"/>
    </row>
    <row r="170" spans="1:11" ht="81" hidden="1">
      <c r="A170" s="40">
        <v>41050700</v>
      </c>
      <c r="B170" s="61" t="s">
        <v>150</v>
      </c>
      <c r="C170" s="9"/>
      <c r="D170" s="146"/>
      <c r="E170" s="146"/>
      <c r="F170" s="146"/>
      <c r="G170" s="146"/>
      <c r="H170" s="81" t="e">
        <f t="shared" si="14"/>
        <v>#DIV/0!</v>
      </c>
      <c r="I170" s="81" t="e">
        <f t="shared" si="15"/>
        <v>#DIV/0!</v>
      </c>
      <c r="J170" s="110"/>
      <c r="K170" s="118"/>
    </row>
    <row r="171" spans="1:11" ht="52.5" customHeight="1" hidden="1">
      <c r="A171" s="40">
        <v>41051100</v>
      </c>
      <c r="B171" s="61" t="s">
        <v>160</v>
      </c>
      <c r="C171" s="9"/>
      <c r="D171" s="146"/>
      <c r="E171" s="146"/>
      <c r="F171" s="146"/>
      <c r="G171" s="146"/>
      <c r="H171" s="81" t="e">
        <f t="shared" si="14"/>
        <v>#DIV/0!</v>
      </c>
      <c r="I171" s="81" t="e">
        <f t="shared" si="15"/>
        <v>#DIV/0!</v>
      </c>
      <c r="J171" s="110"/>
      <c r="K171" s="118"/>
    </row>
    <row r="172" spans="1:11" ht="70.5" customHeight="1">
      <c r="A172" s="40">
        <v>41051200</v>
      </c>
      <c r="B172" s="61" t="s">
        <v>163</v>
      </c>
      <c r="C172" s="9"/>
      <c r="D172" s="146">
        <v>137.3</v>
      </c>
      <c r="E172" s="146"/>
      <c r="F172" s="146">
        <v>81.9</v>
      </c>
      <c r="G172" s="146">
        <v>81.9</v>
      </c>
      <c r="H172" s="81">
        <f t="shared" si="14"/>
        <v>0.596504005826657</v>
      </c>
      <c r="I172" s="81">
        <f t="shared" si="15"/>
        <v>1</v>
      </c>
      <c r="J172" s="110"/>
      <c r="K172" s="118"/>
    </row>
    <row r="173" spans="1:11" ht="60.75">
      <c r="A173" s="40">
        <v>41051400</v>
      </c>
      <c r="B173" s="61" t="s">
        <v>164</v>
      </c>
      <c r="C173" s="9"/>
      <c r="D173" s="146">
        <v>277.1</v>
      </c>
      <c r="E173" s="146"/>
      <c r="F173" s="146">
        <v>277.1</v>
      </c>
      <c r="G173" s="146">
        <v>277.1</v>
      </c>
      <c r="H173" s="81">
        <f t="shared" si="14"/>
        <v>1</v>
      </c>
      <c r="I173" s="81">
        <f t="shared" si="15"/>
        <v>1</v>
      </c>
      <c r="J173" s="110"/>
      <c r="K173" s="118"/>
    </row>
    <row r="174" spans="1:11" ht="43.5" customHeight="1" hidden="1">
      <c r="A174" s="40">
        <v>41051500</v>
      </c>
      <c r="B174" s="61" t="s">
        <v>151</v>
      </c>
      <c r="C174" s="9"/>
      <c r="D174" s="146"/>
      <c r="E174" s="146"/>
      <c r="F174" s="146"/>
      <c r="G174" s="146"/>
      <c r="H174" s="142"/>
      <c r="I174" s="142"/>
      <c r="J174" s="110"/>
      <c r="K174" s="111"/>
    </row>
    <row r="175" spans="1:11" ht="60.75" hidden="1">
      <c r="A175" s="40">
        <v>41052000</v>
      </c>
      <c r="B175" s="61" t="s">
        <v>152</v>
      </c>
      <c r="C175" s="9"/>
      <c r="D175" s="146"/>
      <c r="E175" s="146"/>
      <c r="F175" s="146"/>
      <c r="G175" s="146"/>
      <c r="H175" s="142" t="e">
        <f>G175/D175</f>
        <v>#DIV/0!</v>
      </c>
      <c r="I175" s="142" t="e">
        <f>G175/F175</f>
        <v>#DIV/0!</v>
      </c>
      <c r="J175" s="110"/>
      <c r="K175" s="111"/>
    </row>
    <row r="176" spans="1:11" ht="60.75" hidden="1">
      <c r="A176" s="40">
        <v>41052300</v>
      </c>
      <c r="B176" s="61" t="s">
        <v>183</v>
      </c>
      <c r="C176" s="9"/>
      <c r="D176" s="146"/>
      <c r="E176" s="146"/>
      <c r="F176" s="146"/>
      <c r="G176" s="146"/>
      <c r="H176" s="142"/>
      <c r="I176" s="142"/>
      <c r="J176" s="110"/>
      <c r="K176" s="111"/>
    </row>
    <row r="177" spans="1:11" ht="60.75" hidden="1">
      <c r="A177" s="40">
        <v>41053000</v>
      </c>
      <c r="B177" s="61" t="s">
        <v>182</v>
      </c>
      <c r="C177" s="9"/>
      <c r="D177" s="146"/>
      <c r="E177" s="146"/>
      <c r="F177" s="146"/>
      <c r="G177" s="146"/>
      <c r="H177" s="142" t="e">
        <f aca="true" t="shared" si="16" ref="H177:H185">G177/D177</f>
        <v>#DIV/0!</v>
      </c>
      <c r="I177" s="142" t="e">
        <f aca="true" t="shared" si="17" ref="I177:I185">G177/F177</f>
        <v>#DIV/0!</v>
      </c>
      <c r="J177" s="110"/>
      <c r="K177" s="111"/>
    </row>
    <row r="178" spans="1:11" ht="24">
      <c r="A178" s="40">
        <v>41053900</v>
      </c>
      <c r="B178" s="61" t="s">
        <v>153</v>
      </c>
      <c r="C178" s="9"/>
      <c r="D178" s="146">
        <v>233.2</v>
      </c>
      <c r="E178" s="146"/>
      <c r="F178" s="146">
        <v>78.6</v>
      </c>
      <c r="G178" s="146">
        <v>78.6</v>
      </c>
      <c r="H178" s="142">
        <f t="shared" si="16"/>
        <v>0.33704974271012006</v>
      </c>
      <c r="I178" s="142">
        <f t="shared" si="17"/>
        <v>1</v>
      </c>
      <c r="J178" s="110"/>
      <c r="K178" s="111"/>
    </row>
    <row r="179" spans="1:11" ht="0.75" customHeight="1" hidden="1">
      <c r="A179" s="40">
        <v>41037000</v>
      </c>
      <c r="B179" s="39" t="s">
        <v>80</v>
      </c>
      <c r="C179" s="9"/>
      <c r="D179" s="146"/>
      <c r="E179" s="146"/>
      <c r="F179" s="146"/>
      <c r="G179" s="146">
        <v>663.4</v>
      </c>
      <c r="H179" s="142" t="e">
        <f t="shared" si="16"/>
        <v>#DIV/0!</v>
      </c>
      <c r="I179" s="142" t="e">
        <f t="shared" si="17"/>
        <v>#DIV/0!</v>
      </c>
      <c r="J179" s="116"/>
      <c r="K179" s="109"/>
    </row>
    <row r="180" spans="1:11" ht="60.75" hidden="1">
      <c r="A180" s="40">
        <v>41034800</v>
      </c>
      <c r="B180" s="39" t="s">
        <v>81</v>
      </c>
      <c r="C180" s="9"/>
      <c r="D180" s="146"/>
      <c r="E180" s="146"/>
      <c r="F180" s="146"/>
      <c r="G180" s="146"/>
      <c r="H180" s="142" t="e">
        <f t="shared" si="16"/>
        <v>#DIV/0!</v>
      </c>
      <c r="I180" s="142" t="e">
        <f t="shared" si="17"/>
        <v>#DIV/0!</v>
      </c>
      <c r="J180" s="117"/>
      <c r="K180" s="108"/>
    </row>
    <row r="181" spans="1:11" ht="66.75" customHeight="1" hidden="1">
      <c r="A181" s="40">
        <v>4103700</v>
      </c>
      <c r="B181" s="39" t="s">
        <v>122</v>
      </c>
      <c r="C181" s="9"/>
      <c r="D181" s="146"/>
      <c r="E181" s="146"/>
      <c r="F181" s="146"/>
      <c r="G181" s="146"/>
      <c r="H181" s="142" t="e">
        <f t="shared" si="16"/>
        <v>#DIV/0!</v>
      </c>
      <c r="I181" s="142" t="e">
        <f t="shared" si="17"/>
        <v>#DIV/0!</v>
      </c>
      <c r="J181" s="117"/>
      <c r="K181" s="108"/>
    </row>
    <row r="182" spans="1:9" ht="33.75" customHeight="1" hidden="1">
      <c r="A182" s="40">
        <v>41033904</v>
      </c>
      <c r="B182" s="39" t="s">
        <v>123</v>
      </c>
      <c r="C182" s="9"/>
      <c r="D182" s="146"/>
      <c r="E182" s="146"/>
      <c r="F182" s="146"/>
      <c r="G182" s="146"/>
      <c r="H182" s="142" t="e">
        <f t="shared" si="16"/>
        <v>#DIV/0!</v>
      </c>
      <c r="I182" s="142" t="e">
        <f t="shared" si="17"/>
        <v>#DIV/0!</v>
      </c>
    </row>
    <row r="183" spans="1:9" ht="81.75" customHeight="1" hidden="1">
      <c r="A183" s="40">
        <v>41054800</v>
      </c>
      <c r="B183" s="61" t="s">
        <v>180</v>
      </c>
      <c r="C183" s="9"/>
      <c r="D183" s="146"/>
      <c r="E183" s="146"/>
      <c r="F183" s="146"/>
      <c r="G183" s="146"/>
      <c r="H183" s="142" t="e">
        <f t="shared" si="16"/>
        <v>#DIV/0!</v>
      </c>
      <c r="I183" s="142" t="e">
        <f t="shared" si="17"/>
        <v>#DIV/0!</v>
      </c>
    </row>
    <row r="184" spans="1:9" ht="72.75" customHeight="1">
      <c r="A184" s="40">
        <v>41055000</v>
      </c>
      <c r="B184" s="61" t="s">
        <v>179</v>
      </c>
      <c r="C184" s="9"/>
      <c r="D184" s="146">
        <v>365.4</v>
      </c>
      <c r="E184" s="146"/>
      <c r="F184" s="146">
        <v>365.4</v>
      </c>
      <c r="G184" s="146">
        <v>365.4</v>
      </c>
      <c r="H184" s="142">
        <f t="shared" si="16"/>
        <v>1</v>
      </c>
      <c r="I184" s="142">
        <f t="shared" si="17"/>
        <v>1</v>
      </c>
    </row>
    <row r="185" spans="1:9" s="90" customFormat="1" ht="67.5" customHeight="1">
      <c r="A185" s="86">
        <v>900102</v>
      </c>
      <c r="B185" s="87" t="s">
        <v>82</v>
      </c>
      <c r="C185" s="88">
        <f>+C108+C109</f>
        <v>4124.099999999999</v>
      </c>
      <c r="D185" s="89">
        <f>D98+D109</f>
        <v>70194.79999999999</v>
      </c>
      <c r="E185" s="89">
        <f>+E108+E109</f>
        <v>0</v>
      </c>
      <c r="F185" s="89">
        <f>F98+F109+0+0.1</f>
        <v>51672.1</v>
      </c>
      <c r="G185" s="89">
        <f>G98+G109+0.1</f>
        <v>54390.9</v>
      </c>
      <c r="H185" s="142">
        <f t="shared" si="16"/>
        <v>0.7748565420800403</v>
      </c>
      <c r="I185" s="142">
        <f t="shared" si="17"/>
        <v>1.0526164022751157</v>
      </c>
    </row>
    <row r="186" spans="1:9" ht="51" customHeight="1">
      <c r="A186" s="174" t="s">
        <v>126</v>
      </c>
      <c r="B186" s="175"/>
      <c r="C186" s="175"/>
      <c r="D186" s="175"/>
      <c r="E186" s="175"/>
      <c r="F186" s="175"/>
      <c r="G186" s="175"/>
      <c r="H186" s="175"/>
      <c r="I186" s="176"/>
    </row>
    <row r="187" spans="1:9" ht="35.25" customHeight="1">
      <c r="A187" s="43">
        <v>10000000</v>
      </c>
      <c r="B187" s="44" t="s">
        <v>83</v>
      </c>
      <c r="C187" s="37"/>
      <c r="D187" s="154">
        <f>D188+D191+D196</f>
        <v>0</v>
      </c>
      <c r="E187" s="154">
        <f>E188+E191+E196</f>
        <v>0</v>
      </c>
      <c r="F187" s="154">
        <f>F188+F191+F196</f>
        <v>0</v>
      </c>
      <c r="G187" s="154">
        <f>G188+G191+G196</f>
        <v>6.8</v>
      </c>
      <c r="H187" s="81"/>
      <c r="I187" s="81"/>
    </row>
    <row r="188" spans="1:9" ht="20.25" customHeight="1" hidden="1">
      <c r="A188" s="43">
        <v>12000000</v>
      </c>
      <c r="B188" s="44" t="s">
        <v>84</v>
      </c>
      <c r="C188" s="37"/>
      <c r="D188" s="155"/>
      <c r="E188" s="155"/>
      <c r="F188" s="156"/>
      <c r="G188" s="154">
        <f>G190</f>
        <v>0</v>
      </c>
      <c r="H188" s="81"/>
      <c r="I188" s="81"/>
    </row>
    <row r="189" spans="1:9" ht="40.5" customHeight="1" hidden="1">
      <c r="A189" s="46">
        <v>12020000</v>
      </c>
      <c r="B189" s="47" t="s">
        <v>85</v>
      </c>
      <c r="C189" s="37"/>
      <c r="D189" s="157"/>
      <c r="E189" s="157"/>
      <c r="F189" s="158"/>
      <c r="G189" s="161"/>
      <c r="H189" s="81"/>
      <c r="I189" s="81"/>
    </row>
    <row r="190" spans="1:9" ht="22.5" customHeight="1" hidden="1">
      <c r="A190" s="46">
        <v>12030000</v>
      </c>
      <c r="B190" s="47" t="s">
        <v>86</v>
      </c>
      <c r="C190" s="37"/>
      <c r="D190" s="158"/>
      <c r="E190" s="158"/>
      <c r="F190" s="158"/>
      <c r="G190" s="161"/>
      <c r="H190" s="81"/>
      <c r="I190" s="81"/>
    </row>
    <row r="191" spans="1:9" ht="29.25" customHeight="1" hidden="1">
      <c r="A191" s="43">
        <v>18000000</v>
      </c>
      <c r="B191" s="48" t="s">
        <v>16</v>
      </c>
      <c r="C191" s="37"/>
      <c r="D191" s="156"/>
      <c r="E191" s="156"/>
      <c r="F191" s="156"/>
      <c r="G191" s="154">
        <f>G192+G194+G195</f>
        <v>0</v>
      </c>
      <c r="H191" s="81"/>
      <c r="I191" s="81"/>
    </row>
    <row r="192" spans="1:9" s="20" customFormat="1" ht="40.5" hidden="1">
      <c r="A192" s="46">
        <v>18010100</v>
      </c>
      <c r="B192" s="47" t="s">
        <v>87</v>
      </c>
      <c r="C192" s="37"/>
      <c r="D192" s="158"/>
      <c r="E192" s="158"/>
      <c r="F192" s="158"/>
      <c r="G192" s="161"/>
      <c r="H192" s="81"/>
      <c r="I192" s="81"/>
    </row>
    <row r="193" spans="1:9" ht="32.25" customHeight="1" hidden="1">
      <c r="A193" s="46">
        <v>18010200</v>
      </c>
      <c r="B193" s="47" t="s">
        <v>88</v>
      </c>
      <c r="C193" s="37"/>
      <c r="D193" s="158"/>
      <c r="E193" s="156"/>
      <c r="F193" s="156"/>
      <c r="G193" s="154"/>
      <c r="H193" s="81"/>
      <c r="I193" s="81"/>
    </row>
    <row r="194" spans="1:9" ht="42.75" customHeight="1" hidden="1">
      <c r="A194" s="46">
        <v>18041500</v>
      </c>
      <c r="B194" s="47" t="s">
        <v>89</v>
      </c>
      <c r="C194" s="37"/>
      <c r="D194" s="158"/>
      <c r="E194" s="158"/>
      <c r="F194" s="158"/>
      <c r="G194" s="161"/>
      <c r="H194" s="81"/>
      <c r="I194" s="81"/>
    </row>
    <row r="195" spans="1:9" ht="23.25" customHeight="1" hidden="1">
      <c r="A195" s="28">
        <v>18050000</v>
      </c>
      <c r="B195" s="49" t="s">
        <v>90</v>
      </c>
      <c r="C195" s="5">
        <v>35.1</v>
      </c>
      <c r="D195" s="159"/>
      <c r="E195" s="159"/>
      <c r="F195" s="159"/>
      <c r="G195" s="149"/>
      <c r="H195" s="81"/>
      <c r="I195" s="81"/>
    </row>
    <row r="196" spans="1:9" ht="24" customHeight="1">
      <c r="A196" s="32">
        <v>19000000</v>
      </c>
      <c r="B196" s="50" t="s">
        <v>91</v>
      </c>
      <c r="C196" s="9"/>
      <c r="D196" s="156">
        <f>D197</f>
        <v>0</v>
      </c>
      <c r="E196" s="156">
        <f>E197</f>
        <v>0</v>
      </c>
      <c r="F196" s="156">
        <f>F197</f>
        <v>0</v>
      </c>
      <c r="G196" s="154">
        <f>G197</f>
        <v>6.8</v>
      </c>
      <c r="H196" s="81"/>
      <c r="I196" s="81"/>
    </row>
    <row r="197" spans="1:9" s="21" customFormat="1" ht="24">
      <c r="A197" s="32">
        <v>19010000</v>
      </c>
      <c r="B197" s="74" t="s">
        <v>92</v>
      </c>
      <c r="C197" s="18"/>
      <c r="D197" s="160">
        <f>D198+D199+D200</f>
        <v>0</v>
      </c>
      <c r="E197" s="160">
        <f>E198+E199+E200</f>
        <v>0</v>
      </c>
      <c r="F197" s="160">
        <f>F198+F199+F200</f>
        <v>0</v>
      </c>
      <c r="G197" s="167">
        <f>G198+G199+G200</f>
        <v>6.8</v>
      </c>
      <c r="H197" s="81"/>
      <c r="I197" s="81"/>
    </row>
    <row r="198" spans="1:9" ht="40.5">
      <c r="A198" s="28">
        <v>19010100</v>
      </c>
      <c r="B198" s="65" t="s">
        <v>38</v>
      </c>
      <c r="C198" s="9">
        <v>1.3</v>
      </c>
      <c r="D198" s="158"/>
      <c r="E198" s="158"/>
      <c r="F198" s="158"/>
      <c r="G198" s="161">
        <v>4.7</v>
      </c>
      <c r="H198" s="81"/>
      <c r="I198" s="81"/>
    </row>
    <row r="199" spans="1:9" ht="40.5">
      <c r="A199" s="28">
        <v>19010200</v>
      </c>
      <c r="B199" s="65" t="s">
        <v>39</v>
      </c>
      <c r="C199" s="9"/>
      <c r="D199" s="158"/>
      <c r="E199" s="158"/>
      <c r="F199" s="158"/>
      <c r="G199" s="161">
        <v>0.1</v>
      </c>
      <c r="H199" s="81"/>
      <c r="I199" s="81"/>
    </row>
    <row r="200" spans="1:9" ht="60.75">
      <c r="A200" s="28">
        <v>19010300</v>
      </c>
      <c r="B200" s="65" t="s">
        <v>40</v>
      </c>
      <c r="C200" s="9"/>
      <c r="D200" s="158"/>
      <c r="E200" s="158"/>
      <c r="F200" s="158"/>
      <c r="G200" s="161">
        <v>2</v>
      </c>
      <c r="H200" s="81"/>
      <c r="I200" s="81"/>
    </row>
    <row r="201" spans="1:9" ht="24">
      <c r="A201" s="53">
        <v>20000000</v>
      </c>
      <c r="B201" s="76" t="s">
        <v>44</v>
      </c>
      <c r="C201" s="9"/>
      <c r="D201" s="154">
        <f>D204</f>
        <v>1813.2</v>
      </c>
      <c r="E201" s="154">
        <f>E204</f>
        <v>0</v>
      </c>
      <c r="F201" s="154">
        <f>F204</f>
        <v>1359.9</v>
      </c>
      <c r="G201" s="154">
        <f>G203+G202+G204</f>
        <v>1272.6999999999998</v>
      </c>
      <c r="H201" s="81">
        <f>G201/D201</f>
        <v>0.7019082285462165</v>
      </c>
      <c r="I201" s="81">
        <f>G201/F201</f>
        <v>0.9358776380616219</v>
      </c>
    </row>
    <row r="202" spans="1:9" ht="26.25" customHeight="1">
      <c r="A202" s="51">
        <v>21110000</v>
      </c>
      <c r="B202" s="52" t="s">
        <v>94</v>
      </c>
      <c r="C202" s="9"/>
      <c r="D202" s="161"/>
      <c r="E202" s="161"/>
      <c r="F202" s="161"/>
      <c r="G202" s="161">
        <v>12.2</v>
      </c>
      <c r="H202" s="81"/>
      <c r="I202" s="81"/>
    </row>
    <row r="203" spans="1:9" ht="40.5">
      <c r="A203" s="51">
        <v>24062100</v>
      </c>
      <c r="B203" s="52" t="s">
        <v>95</v>
      </c>
      <c r="C203" s="9"/>
      <c r="D203" s="164"/>
      <c r="E203" s="161"/>
      <c r="F203" s="161"/>
      <c r="G203" s="161">
        <v>7.9</v>
      </c>
      <c r="H203" s="81"/>
      <c r="I203" s="81"/>
    </row>
    <row r="204" spans="1:9" ht="26.25" customHeight="1">
      <c r="A204" s="54">
        <v>25000000</v>
      </c>
      <c r="B204" s="11" t="s">
        <v>96</v>
      </c>
      <c r="C204" s="9"/>
      <c r="D204" s="154">
        <f>D205+D206</f>
        <v>1813.2</v>
      </c>
      <c r="E204" s="154">
        <f>E205+E206</f>
        <v>0</v>
      </c>
      <c r="F204" s="154">
        <f>F205+F206</f>
        <v>1359.9</v>
      </c>
      <c r="G204" s="154">
        <f>G205+G206</f>
        <v>1252.6</v>
      </c>
      <c r="H204" s="81">
        <f aca="true" t="shared" si="18" ref="H204:H224">G204/D204</f>
        <v>0.6908228546216633</v>
      </c>
      <c r="I204" s="81">
        <f aca="true" t="shared" si="19" ref="I204:I224">G204/F204</f>
        <v>0.921097139495551</v>
      </c>
    </row>
    <row r="205" spans="1:9" ht="46.5" customHeight="1">
      <c r="A205" s="54">
        <v>25010000</v>
      </c>
      <c r="B205" s="55" t="s">
        <v>97</v>
      </c>
      <c r="C205" s="56"/>
      <c r="D205" s="149">
        <v>1071.7</v>
      </c>
      <c r="E205" s="149"/>
      <c r="F205" s="149">
        <v>803.8</v>
      </c>
      <c r="G205" s="149">
        <v>569.6</v>
      </c>
      <c r="H205" s="81">
        <f t="shared" si="18"/>
        <v>0.531492022021088</v>
      </c>
      <c r="I205" s="81">
        <f t="shared" si="19"/>
        <v>0.7086339885543669</v>
      </c>
    </row>
    <row r="206" spans="1:9" ht="24">
      <c r="A206" s="54">
        <v>25020000</v>
      </c>
      <c r="B206" s="55" t="s">
        <v>98</v>
      </c>
      <c r="C206" s="57" t="e">
        <f>#REF!+#REF!</f>
        <v>#REF!</v>
      </c>
      <c r="D206" s="165">
        <v>741.5</v>
      </c>
      <c r="E206" s="165"/>
      <c r="F206" s="165">
        <v>556.1</v>
      </c>
      <c r="G206" s="165">
        <v>683</v>
      </c>
      <c r="H206" s="81">
        <f t="shared" si="18"/>
        <v>0.921105866486851</v>
      </c>
      <c r="I206" s="81">
        <f t="shared" si="19"/>
        <v>1.2281963675597913</v>
      </c>
    </row>
    <row r="207" spans="1:9" ht="20.25" customHeight="1" hidden="1">
      <c r="A207" s="54">
        <v>31030000</v>
      </c>
      <c r="B207" s="58" t="s">
        <v>99</v>
      </c>
      <c r="C207" s="7">
        <f>C208+C209</f>
        <v>4.2</v>
      </c>
      <c r="D207" s="145"/>
      <c r="E207" s="144"/>
      <c r="F207" s="144"/>
      <c r="G207" s="145"/>
      <c r="H207" s="81" t="e">
        <f t="shared" si="18"/>
        <v>#DIV/0!</v>
      </c>
      <c r="I207" s="81" t="e">
        <f t="shared" si="19"/>
        <v>#DIV/0!</v>
      </c>
    </row>
    <row r="208" spans="1:9" ht="20.25" customHeight="1" hidden="1">
      <c r="A208" s="28">
        <v>50000000</v>
      </c>
      <c r="B208" s="33" t="s">
        <v>100</v>
      </c>
      <c r="C208" s="9"/>
      <c r="D208" s="146"/>
      <c r="E208" s="146"/>
      <c r="F208" s="146"/>
      <c r="G208" s="146"/>
      <c r="H208" s="81" t="e">
        <f t="shared" si="18"/>
        <v>#DIV/0!</v>
      </c>
      <c r="I208" s="81" t="e">
        <f t="shared" si="19"/>
        <v>#DIV/0!</v>
      </c>
    </row>
    <row r="209" spans="1:9" ht="20.25" customHeight="1" hidden="1">
      <c r="A209" s="28">
        <v>50080000</v>
      </c>
      <c r="B209" s="58" t="s">
        <v>93</v>
      </c>
      <c r="C209" s="13">
        <v>4.2</v>
      </c>
      <c r="D209" s="161"/>
      <c r="E209" s="154"/>
      <c r="F209" s="161"/>
      <c r="G209" s="161"/>
      <c r="H209" s="81" t="e">
        <f t="shared" si="18"/>
        <v>#DIV/0!</v>
      </c>
      <c r="I209" s="81" t="e">
        <f t="shared" si="19"/>
        <v>#DIV/0!</v>
      </c>
    </row>
    <row r="210" spans="1:9" ht="60.75" customHeight="1" hidden="1">
      <c r="A210" s="28">
        <v>50110000</v>
      </c>
      <c r="B210" s="58" t="s">
        <v>101</v>
      </c>
      <c r="C210" s="7">
        <f>+C211+C212</f>
        <v>2</v>
      </c>
      <c r="D210" s="166"/>
      <c r="E210" s="166"/>
      <c r="F210" s="166"/>
      <c r="G210" s="166"/>
      <c r="H210" s="81" t="e">
        <f t="shared" si="18"/>
        <v>#DIV/0!</v>
      </c>
      <c r="I210" s="81" t="e">
        <f t="shared" si="19"/>
        <v>#DIV/0!</v>
      </c>
    </row>
    <row r="211" spans="1:9" ht="40.5" hidden="1">
      <c r="A211" s="28">
        <v>41031200</v>
      </c>
      <c r="B211" s="39" t="s">
        <v>102</v>
      </c>
      <c r="C211" s="9">
        <v>2</v>
      </c>
      <c r="D211" s="161"/>
      <c r="E211" s="161"/>
      <c r="F211" s="161"/>
      <c r="G211" s="161"/>
      <c r="H211" s="81" t="e">
        <f t="shared" si="18"/>
        <v>#DIV/0!</v>
      </c>
      <c r="I211" s="81" t="e">
        <f t="shared" si="19"/>
        <v>#DIV/0!</v>
      </c>
    </row>
    <row r="212" spans="1:9" ht="60.75" hidden="1">
      <c r="A212" s="28">
        <v>41034700</v>
      </c>
      <c r="B212" s="39" t="s">
        <v>103</v>
      </c>
      <c r="C212" s="9"/>
      <c r="D212" s="161"/>
      <c r="E212" s="161"/>
      <c r="F212" s="161"/>
      <c r="G212" s="161"/>
      <c r="H212" s="81" t="e">
        <f t="shared" si="18"/>
        <v>#DIV/0!</v>
      </c>
      <c r="I212" s="81" t="e">
        <f t="shared" si="19"/>
        <v>#DIV/0!</v>
      </c>
    </row>
    <row r="213" spans="1:9" ht="24" hidden="1">
      <c r="A213" s="28">
        <v>50110000</v>
      </c>
      <c r="B213" s="39" t="s">
        <v>104</v>
      </c>
      <c r="C213" s="9"/>
      <c r="D213" s="161"/>
      <c r="E213" s="161"/>
      <c r="F213" s="161"/>
      <c r="G213" s="161"/>
      <c r="H213" s="81" t="e">
        <f t="shared" si="18"/>
        <v>#DIV/0!</v>
      </c>
      <c r="I213" s="81" t="e">
        <f t="shared" si="19"/>
        <v>#DIV/0!</v>
      </c>
    </row>
    <row r="214" spans="1:9" ht="40.5" hidden="1">
      <c r="A214" s="28">
        <v>41030800</v>
      </c>
      <c r="B214" s="39" t="s">
        <v>105</v>
      </c>
      <c r="C214" s="9">
        <v>12.5</v>
      </c>
      <c r="D214" s="161"/>
      <c r="E214" s="161"/>
      <c r="F214" s="161"/>
      <c r="G214" s="161"/>
      <c r="H214" s="81" t="e">
        <f t="shared" si="18"/>
        <v>#DIV/0!</v>
      </c>
      <c r="I214" s="81" t="e">
        <f t="shared" si="19"/>
        <v>#DIV/0!</v>
      </c>
    </row>
    <row r="215" spans="1:9" ht="40.5" hidden="1">
      <c r="A215" s="28">
        <v>43010000</v>
      </c>
      <c r="B215" s="59" t="s">
        <v>106</v>
      </c>
      <c r="C215" s="9"/>
      <c r="D215" s="161"/>
      <c r="E215" s="161"/>
      <c r="F215" s="161"/>
      <c r="G215" s="161"/>
      <c r="H215" s="81" t="e">
        <f t="shared" si="18"/>
        <v>#DIV/0!</v>
      </c>
      <c r="I215" s="81" t="e">
        <f t="shared" si="19"/>
        <v>#DIV/0!</v>
      </c>
    </row>
    <row r="216" spans="1:9" ht="24" hidden="1">
      <c r="A216" s="28">
        <v>41030400</v>
      </c>
      <c r="B216" s="59" t="s">
        <v>107</v>
      </c>
      <c r="C216" s="9">
        <v>37.1</v>
      </c>
      <c r="D216" s="161"/>
      <c r="E216" s="161"/>
      <c r="F216" s="161"/>
      <c r="G216" s="161"/>
      <c r="H216" s="81" t="e">
        <f t="shared" si="18"/>
        <v>#DIV/0!</v>
      </c>
      <c r="I216" s="81" t="e">
        <f t="shared" si="19"/>
        <v>#DIV/0!</v>
      </c>
    </row>
    <row r="217" spans="1:9" ht="60.75" hidden="1">
      <c r="A217" s="28">
        <v>41034900</v>
      </c>
      <c r="B217" s="59" t="s">
        <v>108</v>
      </c>
      <c r="C217" s="9">
        <v>120.5</v>
      </c>
      <c r="D217" s="161"/>
      <c r="E217" s="161"/>
      <c r="F217" s="161"/>
      <c r="G217" s="161"/>
      <c r="H217" s="81" t="e">
        <f t="shared" si="18"/>
        <v>#DIV/0!</v>
      </c>
      <c r="I217" s="81" t="e">
        <f t="shared" si="19"/>
        <v>#DIV/0!</v>
      </c>
    </row>
    <row r="218" spans="1:9" ht="24" hidden="1">
      <c r="A218" s="28">
        <v>33000000</v>
      </c>
      <c r="B218" s="59" t="s">
        <v>109</v>
      </c>
      <c r="C218" s="9"/>
      <c r="D218" s="161"/>
      <c r="E218" s="161"/>
      <c r="F218" s="161"/>
      <c r="G218" s="161"/>
      <c r="H218" s="81" t="e">
        <f t="shared" si="18"/>
        <v>#DIV/0!</v>
      </c>
      <c r="I218" s="81" t="e">
        <f t="shared" si="19"/>
        <v>#DIV/0!</v>
      </c>
    </row>
    <row r="219" spans="1:9" ht="24" hidden="1">
      <c r="A219" s="72">
        <v>30000000</v>
      </c>
      <c r="B219" s="71" t="s">
        <v>120</v>
      </c>
      <c r="C219" s="9"/>
      <c r="D219" s="154">
        <f>D220</f>
        <v>0</v>
      </c>
      <c r="E219" s="154">
        <f aca="true" t="shared" si="20" ref="E219:G221">E220</f>
        <v>0</v>
      </c>
      <c r="F219" s="154">
        <f t="shared" si="20"/>
        <v>0</v>
      </c>
      <c r="G219" s="154">
        <f t="shared" si="20"/>
        <v>0</v>
      </c>
      <c r="H219" s="81" t="e">
        <f t="shared" si="18"/>
        <v>#DIV/0!</v>
      </c>
      <c r="I219" s="81" t="e">
        <f t="shared" si="19"/>
        <v>#DIV/0!</v>
      </c>
    </row>
    <row r="220" spans="1:9" ht="24" hidden="1">
      <c r="A220" s="72">
        <v>31000000</v>
      </c>
      <c r="B220" s="71" t="s">
        <v>173</v>
      </c>
      <c r="C220" s="9"/>
      <c r="D220" s="154">
        <f>D221</f>
        <v>0</v>
      </c>
      <c r="E220" s="154">
        <f t="shared" si="20"/>
        <v>0</v>
      </c>
      <c r="F220" s="154">
        <f t="shared" si="20"/>
        <v>0</v>
      </c>
      <c r="G220" s="154">
        <f t="shared" si="20"/>
        <v>0</v>
      </c>
      <c r="H220" s="81" t="e">
        <f t="shared" si="18"/>
        <v>#DIV/0!</v>
      </c>
      <c r="I220" s="81" t="e">
        <f t="shared" si="19"/>
        <v>#DIV/0!</v>
      </c>
    </row>
    <row r="221" spans="1:9" s="102" customFormat="1" ht="40.5" hidden="1">
      <c r="A221" s="138">
        <v>31030000</v>
      </c>
      <c r="B221" s="139" t="s">
        <v>174</v>
      </c>
      <c r="C221" s="101"/>
      <c r="D221" s="161">
        <f>D222</f>
        <v>0</v>
      </c>
      <c r="E221" s="161">
        <f t="shared" si="20"/>
        <v>0</v>
      </c>
      <c r="F221" s="161">
        <f t="shared" si="20"/>
        <v>0</v>
      </c>
      <c r="G221" s="161"/>
      <c r="H221" s="81" t="e">
        <f t="shared" si="18"/>
        <v>#DIV/0!</v>
      </c>
      <c r="I221" s="81" t="e">
        <f t="shared" si="19"/>
        <v>#DIV/0!</v>
      </c>
    </row>
    <row r="222" spans="1:9" ht="60.75" hidden="1">
      <c r="A222" s="70">
        <v>31030000</v>
      </c>
      <c r="B222" s="69" t="s">
        <v>121</v>
      </c>
      <c r="C222" s="9"/>
      <c r="D222" s="161"/>
      <c r="E222" s="161"/>
      <c r="F222" s="161"/>
      <c r="G222" s="161"/>
      <c r="H222" s="81" t="e">
        <f t="shared" si="18"/>
        <v>#DIV/0!</v>
      </c>
      <c r="I222" s="81" t="e">
        <f t="shared" si="19"/>
        <v>#DIV/0!</v>
      </c>
    </row>
    <row r="223" spans="1:9" ht="24" hidden="1">
      <c r="A223" s="32">
        <v>40000000</v>
      </c>
      <c r="B223" s="128" t="s">
        <v>52</v>
      </c>
      <c r="C223" s="13"/>
      <c r="D223" s="154">
        <f aca="true" t="shared" si="21" ref="D223:G224">D224</f>
        <v>4052.2</v>
      </c>
      <c r="E223" s="154">
        <f t="shared" si="21"/>
        <v>0</v>
      </c>
      <c r="F223" s="154">
        <f t="shared" si="21"/>
        <v>4052.2</v>
      </c>
      <c r="G223" s="154">
        <f>G225</f>
        <v>276.2</v>
      </c>
      <c r="H223" s="81">
        <f t="shared" si="18"/>
        <v>0.06816050540447165</v>
      </c>
      <c r="I223" s="81">
        <f t="shared" si="19"/>
        <v>0.06816050540447165</v>
      </c>
    </row>
    <row r="224" spans="1:9" ht="24" hidden="1">
      <c r="A224" s="32">
        <v>41000000</v>
      </c>
      <c r="B224" s="128" t="s">
        <v>155</v>
      </c>
      <c r="C224" s="13"/>
      <c r="D224" s="154">
        <f t="shared" si="21"/>
        <v>4052.2</v>
      </c>
      <c r="E224" s="154">
        <f t="shared" si="21"/>
        <v>0</v>
      </c>
      <c r="F224" s="154">
        <f t="shared" si="21"/>
        <v>4052.2</v>
      </c>
      <c r="G224" s="154">
        <f t="shared" si="21"/>
        <v>276.2</v>
      </c>
      <c r="H224" s="81">
        <f t="shared" si="18"/>
        <v>0.06816050540447165</v>
      </c>
      <c r="I224" s="81">
        <f t="shared" si="19"/>
        <v>0.06816050540447165</v>
      </c>
    </row>
    <row r="225" spans="1:9" ht="24">
      <c r="A225" s="60">
        <v>41030000</v>
      </c>
      <c r="B225" s="129" t="s">
        <v>147</v>
      </c>
      <c r="C225" s="13"/>
      <c r="D225" s="154">
        <f>D226+D228+D229+D230+D227</f>
        <v>4052.2</v>
      </c>
      <c r="E225" s="154">
        <f>E226+E228+E229+E230</f>
        <v>0</v>
      </c>
      <c r="F225" s="154">
        <f>F226+F228+F229+F230+F227</f>
        <v>4052.2</v>
      </c>
      <c r="G225" s="154">
        <f>G228+G230+G231+G226+G229+G227</f>
        <v>276.2</v>
      </c>
      <c r="H225" s="81"/>
      <c r="I225" s="81"/>
    </row>
    <row r="226" spans="1:9" ht="40.5">
      <c r="A226" s="28">
        <v>41051100</v>
      </c>
      <c r="B226" s="61" t="s">
        <v>160</v>
      </c>
      <c r="C226" s="9"/>
      <c r="D226" s="161">
        <v>3776</v>
      </c>
      <c r="E226" s="161"/>
      <c r="F226" s="161">
        <v>3776</v>
      </c>
      <c r="G226" s="161"/>
      <c r="H226" s="81">
        <f>G226/D226</f>
        <v>0</v>
      </c>
      <c r="I226" s="81">
        <f>G226/F226</f>
        <v>0</v>
      </c>
    </row>
    <row r="227" spans="1:9" ht="108.75" customHeight="1" hidden="1">
      <c r="A227" s="28">
        <v>41052600</v>
      </c>
      <c r="B227" s="61" t="s">
        <v>166</v>
      </c>
      <c r="C227" s="9"/>
      <c r="D227" s="161"/>
      <c r="E227" s="161"/>
      <c r="F227" s="161"/>
      <c r="G227" s="161"/>
      <c r="H227" s="81"/>
      <c r="I227" s="81"/>
    </row>
    <row r="228" spans="1:9" ht="45" customHeight="1" hidden="1">
      <c r="A228" s="28">
        <v>41053400</v>
      </c>
      <c r="B228" s="61" t="s">
        <v>161</v>
      </c>
      <c r="C228" s="9"/>
      <c r="D228" s="161"/>
      <c r="E228" s="161"/>
      <c r="F228" s="161"/>
      <c r="G228" s="161"/>
      <c r="H228" s="81"/>
      <c r="I228" s="81"/>
    </row>
    <row r="229" spans="1:9" ht="40.5" hidden="1">
      <c r="A229" s="28">
        <v>41053600</v>
      </c>
      <c r="B229" s="61" t="s">
        <v>162</v>
      </c>
      <c r="C229" s="9"/>
      <c r="D229" s="161"/>
      <c r="E229" s="161"/>
      <c r="F229" s="161"/>
      <c r="G229" s="161"/>
      <c r="H229" s="81"/>
      <c r="I229" s="81"/>
    </row>
    <row r="230" spans="1:9" ht="24">
      <c r="A230" s="28">
        <v>41053900</v>
      </c>
      <c r="B230" s="61" t="s">
        <v>153</v>
      </c>
      <c r="C230" s="9"/>
      <c r="D230" s="161">
        <v>276.2</v>
      </c>
      <c r="E230" s="161"/>
      <c r="F230" s="161">
        <v>276.2</v>
      </c>
      <c r="G230" s="161">
        <v>276.2</v>
      </c>
      <c r="H230" s="81"/>
      <c r="I230" s="81"/>
    </row>
    <row r="231" spans="1:9" ht="60.75" hidden="1">
      <c r="A231" s="28">
        <v>4135200</v>
      </c>
      <c r="B231" s="39" t="s">
        <v>132</v>
      </c>
      <c r="C231" s="9"/>
      <c r="D231" s="161"/>
      <c r="E231" s="161"/>
      <c r="F231" s="161"/>
      <c r="G231" s="161"/>
      <c r="H231" s="81" t="e">
        <f aca="true" t="shared" si="22" ref="H231:H236">G231/D231</f>
        <v>#DIV/0!</v>
      </c>
      <c r="I231" s="81" t="e">
        <f aca="true" t="shared" si="23" ref="I231:I236">G231/F231</f>
        <v>#DIV/0!</v>
      </c>
    </row>
    <row r="232" spans="1:9" ht="24" hidden="1">
      <c r="A232" s="32">
        <v>50000000</v>
      </c>
      <c r="B232" s="11" t="s">
        <v>100</v>
      </c>
      <c r="C232" s="9"/>
      <c r="D232" s="161"/>
      <c r="E232" s="161"/>
      <c r="F232" s="161"/>
      <c r="G232" s="154">
        <f>G233</f>
        <v>0</v>
      </c>
      <c r="H232" s="81" t="e">
        <f t="shared" si="22"/>
        <v>#DIV/0!</v>
      </c>
      <c r="I232" s="81" t="e">
        <f t="shared" si="23"/>
        <v>#DIV/0!</v>
      </c>
    </row>
    <row r="233" spans="1:9" ht="60.75" hidden="1">
      <c r="A233" s="28">
        <v>50110000</v>
      </c>
      <c r="B233" s="39" t="s">
        <v>113</v>
      </c>
      <c r="C233" s="9"/>
      <c r="D233" s="161"/>
      <c r="E233" s="161"/>
      <c r="F233" s="161"/>
      <c r="G233" s="161"/>
      <c r="H233" s="81" t="e">
        <f t="shared" si="22"/>
        <v>#DIV/0!</v>
      </c>
      <c r="I233" s="81" t="e">
        <f t="shared" si="23"/>
        <v>#DIV/0!</v>
      </c>
    </row>
    <row r="234" spans="1:9" s="93" customFormat="1" ht="47.25" customHeight="1">
      <c r="A234" s="91"/>
      <c r="B234" s="78" t="s">
        <v>128</v>
      </c>
      <c r="C234" s="92"/>
      <c r="D234" s="162">
        <f>D187+D201</f>
        <v>1813.2</v>
      </c>
      <c r="E234" s="162">
        <f>E187+E201</f>
        <v>0</v>
      </c>
      <c r="F234" s="162">
        <f>F187+F201</f>
        <v>1359.9</v>
      </c>
      <c r="G234" s="162">
        <f>G187+G201</f>
        <v>1279.4999999999998</v>
      </c>
      <c r="H234" s="81">
        <f t="shared" si="22"/>
        <v>0.7056585043017868</v>
      </c>
      <c r="I234" s="81">
        <f t="shared" si="23"/>
        <v>0.9408780057357157</v>
      </c>
    </row>
    <row r="235" spans="1:9" s="93" customFormat="1" ht="47.25" customHeight="1">
      <c r="A235" s="91"/>
      <c r="B235" s="78" t="s">
        <v>130</v>
      </c>
      <c r="C235" s="92"/>
      <c r="D235" s="162">
        <f>D234+D223</f>
        <v>5865.4</v>
      </c>
      <c r="E235" s="162">
        <f>E234+E223</f>
        <v>0</v>
      </c>
      <c r="F235" s="162">
        <f>F234+F223</f>
        <v>5412.1</v>
      </c>
      <c r="G235" s="162">
        <f>G234+G225</f>
        <v>1555.6999999999998</v>
      </c>
      <c r="H235" s="81">
        <f t="shared" si="22"/>
        <v>0.2652334026664848</v>
      </c>
      <c r="I235" s="81">
        <f t="shared" si="23"/>
        <v>0.2874484950388943</v>
      </c>
    </row>
    <row r="236" spans="1:9" s="93" customFormat="1" ht="45" customHeight="1">
      <c r="A236" s="91"/>
      <c r="B236" s="83" t="s">
        <v>110</v>
      </c>
      <c r="C236" s="92"/>
      <c r="D236" s="162">
        <f>D185+D235</f>
        <v>76060.19999999998</v>
      </c>
      <c r="E236" s="162">
        <f>E185+E235</f>
        <v>0</v>
      </c>
      <c r="F236" s="162">
        <f>F185+F235</f>
        <v>57084.2</v>
      </c>
      <c r="G236" s="162">
        <f>G185+G235</f>
        <v>55946.6</v>
      </c>
      <c r="H236" s="81">
        <f t="shared" si="22"/>
        <v>0.7355568352436624</v>
      </c>
      <c r="I236" s="81">
        <f t="shared" si="23"/>
        <v>0.9800715434393406</v>
      </c>
    </row>
    <row r="240" spans="2:5" ht="30.75">
      <c r="B240" s="177" t="s">
        <v>193</v>
      </c>
      <c r="C240" s="177"/>
      <c r="D240" s="177" t="s">
        <v>194</v>
      </c>
      <c r="E240" s="177"/>
    </row>
    <row r="250" ht="12" customHeight="1"/>
  </sheetData>
  <sheetProtection autoFilter="0"/>
  <mergeCells count="4">
    <mergeCell ref="A4:I4"/>
    <mergeCell ref="A5:I5"/>
    <mergeCell ref="A9:I9"/>
    <mergeCell ref="A186:I186"/>
  </mergeCells>
  <printOptions/>
  <pageMargins left="0.17" right="0.1968503937007874" top="0.3" bottom="0.52" header="0.2" footer="0"/>
  <pageSetup blackAndWhite="1" fitToHeight="7" fitToWidth="1" horizontalDpi="600" verticalDpi="600" orientation="portrait" paperSize="9" scale="34" r:id="rId1"/>
  <headerFooter alignWithMargins="0">
    <oddFooter>&amp;C&amp;Z&amp;F</oddFooter>
  </headerFooter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</dc:creator>
  <cp:keywords/>
  <dc:description/>
  <cp:lastModifiedBy>CBETA</cp:lastModifiedBy>
  <cp:lastPrinted>2021-10-08T12:54:47Z</cp:lastPrinted>
  <dcterms:created xsi:type="dcterms:W3CDTF">2002-04-09T08:55:05Z</dcterms:created>
  <dcterms:modified xsi:type="dcterms:W3CDTF">2021-10-08T12:54:53Z</dcterms:modified>
  <cp:category/>
  <cp:version/>
  <cp:contentType/>
  <cp:contentStatus/>
</cp:coreProperties>
</file>