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activeTab="0"/>
  </bookViews>
  <sheets>
    <sheet name="3" sheetId="1" r:id="rId1"/>
  </sheets>
  <definedNames>
    <definedName name="_xlnm.Print_Titles" localSheetId="0">'3'!$7:$7</definedName>
    <definedName name="_xlnm.Print_Area" localSheetId="0">'3'!$A$1:$M$108</definedName>
  </definedNames>
  <calcPr fullCalcOnLoad="1"/>
</workbook>
</file>

<file path=xl/sharedStrings.xml><?xml version="1.0" encoding="utf-8"?>
<sst xmlns="http://schemas.openxmlformats.org/spreadsheetml/2006/main" count="112" uniqueCount="99">
  <si>
    <t xml:space="preserve"> Доходи місцевих бюджетів    </t>
  </si>
  <si>
    <t>Плата за землю</t>
  </si>
  <si>
    <t>Місцеві податки і збори</t>
  </si>
  <si>
    <t>Спеціальний фонд</t>
  </si>
  <si>
    <t>тис.грн</t>
  </si>
  <si>
    <t>Код бюджетної класифікації</t>
  </si>
  <si>
    <t>Затверджено місцевими радами на 2004 рік .</t>
  </si>
  <si>
    <t>Виконано за звітний період     (2004р.)</t>
  </si>
  <si>
    <t xml:space="preserve">               Пояснення  (якщо:               1) невиконання,                                                                                                            .                                                              2) перевиконання на 5%</t>
  </si>
  <si>
    <t>Податкові надходження</t>
  </si>
  <si>
    <t>Податок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</si>
  <si>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</si>
  <si>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  Збори за спеціальневикористання природних ресурсів</t>
  </si>
  <si>
    <t xml:space="preserve">Збір за спеціальне використання лісових ресурсів </t>
  </si>
  <si>
    <t>Податок на промисел</t>
  </si>
  <si>
    <t>Неподаткові надходження</t>
  </si>
  <si>
    <t xml:space="preserve">Інші надходження </t>
  </si>
  <si>
    <t>Інші надходження</t>
  </si>
  <si>
    <t>Адміністративні штрафи та інші санкції</t>
  </si>
  <si>
    <t xml:space="preserve">Плата за розміщення тимчасово вільних коштів місцевих бюджетів </t>
  </si>
  <si>
    <t>Надходженння від орендної плати за користування цілісним майцновим комплексом та іншим майном, що перебуває в комунальній власності</t>
  </si>
  <si>
    <t>Державне мито</t>
  </si>
  <si>
    <t>Штрафні санкції по патентуванню</t>
  </si>
  <si>
    <t xml:space="preserve">Офіційні трансферти </t>
  </si>
  <si>
    <t xml:space="preserve">Дотації </t>
  </si>
  <si>
    <t xml:space="preserve">Дотації вирівнювання, що одержуються з районних та міських (міст Києва і Севастополя, міст республіканського і обласного значення) бюджетів </t>
  </si>
  <si>
    <t>Додаткова дотація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</si>
  <si>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для поетапного запровадження оплати праці працівникам бюджетної сфери на основі Єдиної тарифної сітки</t>
  </si>
  <si>
    <t>Інші дотації</t>
  </si>
  <si>
    <t xml:space="preserve">Додаткова дотація з державного бюджету на забезпечення здійснення видатків на оплату праці працівників бюджетних установ відповідно </t>
  </si>
  <si>
    <t>Додаткова дотація з державного бюджету на вирівнювання фінансової забезпеченності місцевих бюджетів</t>
  </si>
  <si>
    <t xml:space="preserve">Субвенції </t>
  </si>
  <si>
    <t>Субвенція на виконання власних повноважень</t>
  </si>
  <si>
    <t xml:space="preserve">Інші субвенції </t>
  </si>
  <si>
    <t xml:space="preserve">Всього доходів загального фонду </t>
  </si>
  <si>
    <t xml:space="preserve">Податкові надходження </t>
  </si>
  <si>
    <t xml:space="preserve">Податки на власність </t>
  </si>
  <si>
    <t>Податок з власників транспортних засобів та інших самохідних  машин  і механізмів</t>
  </si>
  <si>
    <t xml:space="preserve">Збір за першу реєстрацію  транспортного засобу </t>
  </si>
  <si>
    <t>Збір за провадження торгівельної діяльності нафтопродуктами</t>
  </si>
  <si>
    <t xml:space="preserve">Єдиний податок </t>
  </si>
  <si>
    <t>Інші податки та збори</t>
  </si>
  <si>
    <t xml:space="preserve">Екологічний податок  </t>
  </si>
  <si>
    <t xml:space="preserve">Збір за забруднення навколишнього природного середовища </t>
  </si>
  <si>
    <t xml:space="preserve">Неподаткові надходження </t>
  </si>
  <si>
    <t>Грошові стягнення за шкоду,  заподіяну порушенням  законодавства про охорону навколишнього природного середовища</t>
  </si>
  <si>
    <t xml:space="preserve"> Власні надходження бюджетних установ і організацій</t>
  </si>
  <si>
    <t xml:space="preserve">Плата за послуги, що надаються бюджетними установами згідно з функціональними повноваженнями </t>
  </si>
  <si>
    <t>Інші джерела власних надходжень бюджетних установ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</si>
  <si>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</si>
  <si>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</si>
  <si>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 xml:space="preserve">Субвенція з державного бюджету міському бюджету міста Харкова на ліквідацію наслідків аварії на очисних спорудах </t>
  </si>
  <si>
    <t>Субвенція з державного бюджету місцевим бюджетам на погашення заборгованості з пільг населенню за надані послуги зв'язку</t>
  </si>
  <si>
    <t>Цільві фонди</t>
  </si>
  <si>
    <t>Субвенція з держ. бюдж. місц. бюдж. на над. пільг та житл. субс. насел. на оплати електроен.,прир. газу…</t>
  </si>
  <si>
    <t>Кошти одержані із загального фонду бюджету до бюджету розвитку</t>
  </si>
  <si>
    <t>Субвенція інших бюджетів на виконання інвестиційних проектів</t>
  </si>
  <si>
    <t>Інші субвенції</t>
  </si>
  <si>
    <t xml:space="preserve">Всього доходів спеціального фонду </t>
  </si>
  <si>
    <t xml:space="preserve">ВСЬОГО  ДОХОДІВ </t>
  </si>
  <si>
    <t>Аналіз виконання доходної частини  бюджету по _Печенізької селищної ради__</t>
  </si>
  <si>
    <t>Затверджено місцевими радами з урах.змін на звітний період</t>
  </si>
  <si>
    <t>Субвенція з державного бюджету місцевому бюджету</t>
  </si>
  <si>
    <t>% виконання до затвердж. плану  з урах.змін на рік</t>
  </si>
  <si>
    <t>Затверджено місцевими радами з урах.змін на звітний період 1/12</t>
  </si>
  <si>
    <t>Кошти від відчудження майна</t>
  </si>
  <si>
    <t>Надходж.відшкод.втрат с/г та л/г виробництва</t>
  </si>
  <si>
    <t xml:space="preserve">Додаткова дотація з державного бюджету місцевим бюджетам </t>
  </si>
  <si>
    <t>додаткова дотація</t>
  </si>
  <si>
    <t xml:space="preserve">Додаткова дотація з державного бюджету </t>
  </si>
  <si>
    <t>Податок на нерухоме майно</t>
  </si>
  <si>
    <t>Головний бухгалтер</t>
  </si>
  <si>
    <t>Трушкіна Н.В.</t>
  </si>
  <si>
    <t>Податок на майно</t>
  </si>
  <si>
    <t>Плата за надання інших адміністративних послуг</t>
  </si>
  <si>
    <t>Акцизний податок</t>
  </si>
  <si>
    <t>Збір за запровадження торгівельн.діяльності</t>
  </si>
  <si>
    <t xml:space="preserve">Місцеві податки </t>
  </si>
  <si>
    <r>
      <t>Надходження від розміщення в установах банків тимчасово вільних бюджетних коштів</t>
    </r>
    <r>
      <rPr>
        <sz val="12"/>
        <rFont val="Times New Roman"/>
        <family val="1"/>
      </rPr>
      <t> </t>
    </r>
  </si>
  <si>
    <t>Податок на майно відмінне від земельної ділянки</t>
  </si>
  <si>
    <t>Єдиний податок І-ІІІ група</t>
  </si>
  <si>
    <t>Єдиний податок ІV група</t>
  </si>
  <si>
    <t>Кошти від реалізації безхазяйного майна</t>
  </si>
  <si>
    <t>Кошти від продажу земельних ділянок</t>
  </si>
  <si>
    <t xml:space="preserve">Всього без урахування трансферт -  загальний фонд
</t>
  </si>
  <si>
    <t>Всього без урахування трансферт  спец.фонд</t>
  </si>
  <si>
    <t>Адміністр.збір за державну реєстрацію речових прав</t>
  </si>
  <si>
    <t>Транспортний податок</t>
  </si>
  <si>
    <t>Адміністративні штрафи та щтрафны санкції за порушення законодавства</t>
  </si>
  <si>
    <t>Затверджено місцевими радами з урах.змін на  2020 р.</t>
  </si>
  <si>
    <t>Рентна плата за користування надрами для видобування корисних копалин загальнодержавного значення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</si>
  <si>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</si>
  <si>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за січень-червень  2020  р.</t>
  </si>
  <si>
    <t>Виконано за звітний період     (січень-червень 2019р.)</t>
  </si>
  <si>
    <t>Виконано за звітний період     (січень-червень 2020 р.)</t>
  </si>
  <si>
    <t>% виконання до затвердж. плану на звітний період з урах.змін січень-червень 2020р.</t>
  </si>
  <si>
    <t>% виконання до затвердж. плану на звітний період з урах.змін 1/12січень-червень 2020р.</t>
  </si>
  <si>
    <t>Доаток №2</t>
  </si>
  <si>
    <t xml:space="preserve"> до рішення LХІV сесія VІI скликання від 31.07.2020р.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</si>
</sst>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000000"/>
    <numFmt numFmtId="191" formatCode="#,##0.0\ &quot;грн.&quot;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&quot;р.&quot;"/>
  </numFmts>
  <fonts count="46">
    <font>
      <sz val="1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88" fontId="3" fillId="0" borderId="10" xfId="53" applyNumberFormat="1" applyFont="1" applyBorder="1" applyAlignment="1" applyProtection="1">
      <alignment horizontal="center"/>
      <protection locked="0"/>
    </xf>
    <xf numFmtId="188" fontId="3" fillId="32" borderId="10" xfId="53" applyNumberFormat="1" applyFont="1" applyFill="1" applyBorder="1" applyAlignment="1" applyProtection="1">
      <alignment horizontal="center"/>
      <protection/>
    </xf>
    <xf numFmtId="0" fontId="4" fillId="0" borderId="0" xfId="53" applyFont="1" applyProtection="1">
      <alignment/>
      <protection locked="0"/>
    </xf>
    <xf numFmtId="0" fontId="6" fillId="0" borderId="0" xfId="53" applyFont="1" applyAlignment="1" applyProtection="1">
      <alignment horizontal="center"/>
      <protection locked="0"/>
    </xf>
    <xf numFmtId="0" fontId="4" fillId="0" borderId="0" xfId="53" applyFont="1">
      <alignment/>
      <protection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Border="1" applyAlignment="1" applyProtection="1">
      <alignment horizontal="centerContinuous" vertical="center" wrapText="1"/>
      <protection locked="0"/>
    </xf>
    <xf numFmtId="0" fontId="7" fillId="0" borderId="12" xfId="53" applyFont="1" applyBorder="1" applyAlignment="1" applyProtection="1">
      <alignment horizontal="centerContinuous" vertical="center" wrapText="1"/>
      <protection locked="0"/>
    </xf>
    <xf numFmtId="0" fontId="8" fillId="0" borderId="12" xfId="53" applyFont="1" applyBorder="1" applyAlignment="1" applyProtection="1">
      <alignment horizontal="centerContinuous" vertical="center" wrapText="1"/>
      <protection locked="0"/>
    </xf>
    <xf numFmtId="0" fontId="7" fillId="0" borderId="12" xfId="53" applyNumberFormat="1" applyFont="1" applyBorder="1" applyAlignment="1" applyProtection="1">
      <alignment horizontal="centerContinuous" vertical="center" wrapText="1"/>
      <protection locked="0"/>
    </xf>
    <xf numFmtId="0" fontId="8" fillId="0" borderId="10" xfId="53" applyFont="1" applyBorder="1" applyAlignment="1" applyProtection="1">
      <alignment horizontal="centerContinuous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/>
      <protection locked="0"/>
    </xf>
    <xf numFmtId="188" fontId="5" fillId="33" borderId="10" xfId="53" applyNumberFormat="1" applyFont="1" applyFill="1" applyBorder="1" applyProtection="1">
      <alignment/>
      <protection/>
    </xf>
    <xf numFmtId="188" fontId="5" fillId="33" borderId="10" xfId="53" applyNumberFormat="1" applyFont="1" applyFill="1" applyBorder="1" applyAlignment="1" applyProtection="1">
      <alignment horizontal="center"/>
      <protection/>
    </xf>
    <xf numFmtId="192" fontId="5" fillId="33" borderId="10" xfId="57" applyNumberFormat="1" applyFont="1" applyFill="1" applyBorder="1" applyAlignment="1" applyProtection="1">
      <alignment horizontal="center" wrapText="1"/>
      <protection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0" fontId="4" fillId="0" borderId="10" xfId="52" applyFont="1" applyBorder="1" applyAlignment="1" applyProtection="1">
      <alignment vertical="center" wrapText="1"/>
      <protection locked="0"/>
    </xf>
    <xf numFmtId="188" fontId="4" fillId="0" borderId="10" xfId="53" applyNumberFormat="1" applyFont="1" applyBorder="1" applyProtection="1">
      <alignment/>
      <protection locked="0"/>
    </xf>
    <xf numFmtId="188" fontId="4" fillId="0" borderId="10" xfId="53" applyNumberFormat="1" applyFont="1" applyBorder="1" applyAlignment="1" applyProtection="1">
      <alignment horizontal="center"/>
      <protection locked="0"/>
    </xf>
    <xf numFmtId="188" fontId="5" fillId="33" borderId="10" xfId="52" applyNumberFormat="1" applyFont="1" applyFill="1" applyBorder="1" applyAlignment="1" applyProtection="1">
      <alignment horizontal="center" vertical="center" wrapText="1"/>
      <protection/>
    </xf>
    <xf numFmtId="0" fontId="5" fillId="33" borderId="10" xfId="52" applyFont="1" applyFill="1" applyBorder="1" applyAlignment="1" applyProtection="1">
      <alignment vertical="center" wrapText="1"/>
      <protection locked="0"/>
    </xf>
    <xf numFmtId="188" fontId="5" fillId="0" borderId="10" xfId="53" applyNumberFormat="1" applyFont="1" applyBorder="1" applyProtection="1">
      <alignment/>
      <protection locked="0"/>
    </xf>
    <xf numFmtId="188" fontId="5" fillId="33" borderId="10" xfId="53" applyNumberFormat="1" applyFont="1" applyFill="1" applyBorder="1" applyAlignment="1" applyProtection="1">
      <alignment horizontal="center"/>
      <protection locked="0"/>
    </xf>
    <xf numFmtId="188" fontId="4" fillId="0" borderId="10" xfId="53" applyNumberFormat="1" applyFont="1" applyFill="1" applyBorder="1" applyProtection="1">
      <alignment/>
      <protection locked="0"/>
    </xf>
    <xf numFmtId="188" fontId="4" fillId="0" borderId="10" xfId="53" applyNumberFormat="1" applyFont="1" applyFill="1" applyBorder="1" applyAlignment="1" applyProtection="1">
      <alignment horizontal="center"/>
      <protection locked="0"/>
    </xf>
    <xf numFmtId="0" fontId="5" fillId="33" borderId="10" xfId="52" applyFont="1" applyFill="1" applyBorder="1" applyProtection="1">
      <alignment/>
      <protection locked="0"/>
    </xf>
    <xf numFmtId="0" fontId="9" fillId="33" borderId="10" xfId="52" applyFont="1" applyFill="1" applyBorder="1" applyAlignment="1" applyProtection="1">
      <alignment horizontal="center"/>
      <protection locked="0"/>
    </xf>
    <xf numFmtId="188" fontId="5" fillId="33" borderId="10" xfId="53" applyNumberFormat="1" applyFont="1" applyFill="1" applyBorder="1" applyProtection="1">
      <alignment/>
      <protection locked="0"/>
    </xf>
    <xf numFmtId="0" fontId="5" fillId="0" borderId="0" xfId="53" applyFont="1" applyAlignment="1" applyProtection="1">
      <alignment horizontal="center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 applyProtection="1">
      <alignment vertical="center" wrapText="1"/>
      <protection locked="0"/>
    </xf>
    <xf numFmtId="188" fontId="5" fillId="0" borderId="10" xfId="53" applyNumberFormat="1" applyFont="1" applyFill="1" applyBorder="1" applyProtection="1">
      <alignment/>
      <protection locked="0"/>
    </xf>
    <xf numFmtId="188" fontId="5" fillId="0" borderId="10" xfId="53" applyNumberFormat="1" applyFont="1" applyFill="1" applyBorder="1" applyAlignment="1" applyProtection="1">
      <alignment horizontal="center"/>
      <protection locked="0"/>
    </xf>
    <xf numFmtId="188" fontId="4" fillId="0" borderId="0" xfId="53" applyNumberFormat="1" applyFont="1">
      <alignment/>
      <protection/>
    </xf>
    <xf numFmtId="0" fontId="9" fillId="0" borderId="10" xfId="52" applyFont="1" applyBorder="1" applyAlignment="1" applyProtection="1">
      <alignment horizontal="left" vertical="center" wrapText="1"/>
      <protection locked="0"/>
    </xf>
    <xf numFmtId="0" fontId="5" fillId="0" borderId="10" xfId="52" applyFont="1" applyBorder="1" applyAlignment="1" applyProtection="1">
      <alignment vertical="center" wrapText="1"/>
      <protection locked="0"/>
    </xf>
    <xf numFmtId="188" fontId="5" fillId="0" borderId="10" xfId="53" applyNumberFormat="1" applyFont="1" applyBorder="1" applyAlignment="1" applyProtection="1">
      <alignment horizontal="center"/>
      <protection locked="0"/>
    </xf>
    <xf numFmtId="0" fontId="5" fillId="0" borderId="0" xfId="53" applyFont="1">
      <alignment/>
      <protection/>
    </xf>
    <xf numFmtId="188" fontId="5" fillId="0" borderId="0" xfId="53" applyNumberFormat="1" applyFont="1">
      <alignment/>
      <protection/>
    </xf>
    <xf numFmtId="0" fontId="9" fillId="0" borderId="10" xfId="52" applyFont="1" applyBorder="1" applyAlignment="1" applyProtection="1">
      <alignment vertical="center" wrapText="1"/>
      <protection locked="0"/>
    </xf>
    <xf numFmtId="0" fontId="4" fillId="0" borderId="10" xfId="52" applyFont="1" applyBorder="1" applyAlignment="1" applyProtection="1">
      <alignment horizontal="left" vertical="justify" wrapText="1"/>
      <protection locked="0"/>
    </xf>
    <xf numFmtId="188" fontId="5" fillId="33" borderId="10" xfId="52" applyNumberFormat="1" applyFont="1" applyFill="1" applyBorder="1" applyAlignment="1" applyProtection="1">
      <alignment vertical="center" wrapText="1"/>
      <protection/>
    </xf>
    <xf numFmtId="188" fontId="5" fillId="0" borderId="10" xfId="52" applyNumberFormat="1" applyFont="1" applyBorder="1" applyAlignment="1" applyProtection="1">
      <alignment vertical="center" wrapText="1"/>
      <protection locked="0"/>
    </xf>
    <xf numFmtId="188" fontId="4" fillId="0" borderId="10" xfId="52" applyNumberFormat="1" applyFont="1" applyBorder="1" applyAlignment="1" applyProtection="1">
      <alignment horizontal="center" wrapText="1"/>
      <protection locked="0"/>
    </xf>
    <xf numFmtId="189" fontId="4" fillId="0" borderId="10" xfId="52" applyNumberFormat="1" applyFont="1" applyBorder="1" applyAlignment="1" applyProtection="1">
      <alignment horizontal="center" wrapText="1"/>
      <protection locked="0"/>
    </xf>
    <xf numFmtId="188" fontId="5" fillId="0" borderId="10" xfId="52" applyNumberFormat="1" applyFont="1" applyBorder="1" applyAlignment="1" applyProtection="1">
      <alignment horizontal="center" wrapText="1"/>
      <protection locked="0"/>
    </xf>
    <xf numFmtId="189" fontId="5" fillId="0" borderId="10" xfId="52" applyNumberFormat="1" applyFont="1" applyBorder="1" applyAlignment="1" applyProtection="1">
      <alignment horizontal="center" wrapText="1"/>
      <protection locked="0"/>
    </xf>
    <xf numFmtId="188" fontId="4" fillId="32" borderId="10" xfId="52" applyNumberFormat="1" applyFont="1" applyFill="1" applyBorder="1" applyAlignment="1" applyProtection="1">
      <alignment horizontal="center" wrapText="1"/>
      <protection/>
    </xf>
    <xf numFmtId="188" fontId="5" fillId="32" borderId="10" xfId="52" applyNumberFormat="1" applyFont="1" applyFill="1" applyBorder="1" applyAlignment="1" applyProtection="1">
      <alignment horizontal="center" wrapText="1"/>
      <protection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Alignment="1">
      <alignment vertical="center"/>
      <protection/>
    </xf>
    <xf numFmtId="188" fontId="5" fillId="0" borderId="0" xfId="53" applyNumberFormat="1" applyFont="1" applyAlignment="1">
      <alignment vertical="center"/>
      <protection/>
    </xf>
    <xf numFmtId="188" fontId="4" fillId="32" borderId="10" xfId="53" applyNumberFormat="1" applyFont="1" applyFill="1" applyBorder="1" applyProtection="1">
      <alignment/>
      <protection/>
    </xf>
    <xf numFmtId="188" fontId="5" fillId="32" borderId="10" xfId="53" applyNumberFormat="1" applyFont="1" applyFill="1" applyBorder="1" applyAlignment="1" applyProtection="1">
      <alignment horizontal="center"/>
      <protection/>
    </xf>
    <xf numFmtId="0" fontId="4" fillId="0" borderId="10" xfId="53" applyFont="1" applyBorder="1" applyProtection="1">
      <alignment/>
      <protection locked="0"/>
    </xf>
    <xf numFmtId="189" fontId="4" fillId="0" borderId="10" xfId="53" applyNumberFormat="1" applyFont="1" applyBorder="1" applyAlignment="1" applyProtection="1">
      <alignment horizontal="center"/>
      <protection locked="0"/>
    </xf>
    <xf numFmtId="188" fontId="4" fillId="33" borderId="10" xfId="53" applyNumberFormat="1" applyFont="1" applyFill="1" applyBorder="1" applyProtection="1">
      <alignment/>
      <protection/>
    </xf>
    <xf numFmtId="188" fontId="4" fillId="32" borderId="10" xfId="53" applyNumberFormat="1" applyFont="1" applyFill="1" applyBorder="1" applyAlignment="1" applyProtection="1">
      <alignment horizontal="center"/>
      <protection/>
    </xf>
    <xf numFmtId="0" fontId="4" fillId="0" borderId="10" xfId="52" applyFont="1" applyBorder="1" applyAlignment="1" applyProtection="1">
      <alignment horizontal="center" vertical="center"/>
      <protection locked="0"/>
    </xf>
    <xf numFmtId="0" fontId="5" fillId="33" borderId="10" xfId="52" applyFont="1" applyFill="1" applyBorder="1" applyAlignment="1" applyProtection="1">
      <alignment vertical="center"/>
      <protection locked="0"/>
    </xf>
    <xf numFmtId="0" fontId="4" fillId="0" borderId="10" xfId="52" applyFont="1" applyBorder="1" applyProtection="1">
      <alignment/>
      <protection locked="0"/>
    </xf>
    <xf numFmtId="0" fontId="5" fillId="0" borderId="10" xfId="52" applyFont="1" applyBorder="1" applyAlignment="1" applyProtection="1">
      <alignment horizontal="center"/>
      <protection locked="0"/>
    </xf>
    <xf numFmtId="0" fontId="4" fillId="0" borderId="10" xfId="53" applyFont="1" applyBorder="1" applyAlignment="1" applyProtection="1">
      <alignment horizontal="center"/>
      <protection locked="0"/>
    </xf>
    <xf numFmtId="0" fontId="5" fillId="0" borderId="10" xfId="52" applyFont="1" applyBorder="1" applyAlignment="1" applyProtection="1">
      <alignment horizontal="center" vertical="justify"/>
      <protection locked="0"/>
    </xf>
    <xf numFmtId="189" fontId="5" fillId="0" borderId="10" xfId="53" applyNumberFormat="1" applyFont="1" applyBorder="1" applyAlignment="1" applyProtection="1">
      <alignment horizontal="center"/>
      <protection locked="0"/>
    </xf>
    <xf numFmtId="0" fontId="4" fillId="0" borderId="10" xfId="52" applyFont="1" applyBorder="1" applyAlignment="1" applyProtection="1">
      <alignment horizontal="center"/>
      <protection locked="0"/>
    </xf>
    <xf numFmtId="0" fontId="4" fillId="0" borderId="10" xfId="52" applyFont="1" applyBorder="1" applyAlignment="1" applyProtection="1">
      <alignment horizontal="left" vertical="justify"/>
      <protection locked="0"/>
    </xf>
    <xf numFmtId="0" fontId="5" fillId="0" borderId="10" xfId="52" applyFont="1" applyBorder="1" applyAlignment="1" applyProtection="1">
      <alignment horizontal="left" vertical="justify"/>
      <protection locked="0"/>
    </xf>
    <xf numFmtId="0" fontId="6" fillId="0" borderId="10" xfId="52" applyFont="1" applyBorder="1" applyAlignment="1" applyProtection="1">
      <alignment horizontal="center" vertical="justify" wrapText="1"/>
      <protection locked="0"/>
    </xf>
    <xf numFmtId="0" fontId="9" fillId="0" borderId="10" xfId="52" applyFont="1" applyBorder="1" applyAlignment="1" applyProtection="1">
      <alignment horizontal="left" vertical="justify" wrapText="1"/>
      <protection locked="0"/>
    </xf>
    <xf numFmtId="0" fontId="4" fillId="0" borderId="10" xfId="52" applyFont="1" applyFill="1" applyBorder="1" applyAlignment="1" applyProtection="1">
      <alignment horizontal="center"/>
      <protection locked="0"/>
    </xf>
    <xf numFmtId="0" fontId="5" fillId="0" borderId="10" xfId="52" applyFont="1" applyFill="1" applyBorder="1" applyAlignment="1" applyProtection="1">
      <alignment horizontal="center"/>
      <protection locked="0"/>
    </xf>
    <xf numFmtId="0" fontId="5" fillId="0" borderId="10" xfId="52" applyFont="1" applyBorder="1" applyAlignment="1" applyProtection="1">
      <alignment horizontal="left" vertical="justify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wrapText="1"/>
      <protection locked="0"/>
    </xf>
    <xf numFmtId="191" fontId="6" fillId="0" borderId="10" xfId="52" applyNumberFormat="1" applyFont="1" applyBorder="1" applyAlignment="1" applyProtection="1">
      <alignment vertical="center" wrapText="1"/>
      <protection locked="0"/>
    </xf>
    <xf numFmtId="191" fontId="9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/>
      <protection locked="0"/>
    </xf>
    <xf numFmtId="0" fontId="9" fillId="0" borderId="10" xfId="52" applyFont="1" applyBorder="1" applyAlignment="1" applyProtection="1">
      <alignment horizontal="center" vertical="center" wrapText="1"/>
      <protection locked="0"/>
    </xf>
    <xf numFmtId="0" fontId="4" fillId="33" borderId="10" xfId="52" applyFont="1" applyFill="1" applyBorder="1" applyProtection="1">
      <alignment/>
      <protection locked="0"/>
    </xf>
    <xf numFmtId="0" fontId="9" fillId="33" borderId="10" xfId="52" applyFont="1" applyFill="1" applyBorder="1" applyAlignment="1" applyProtection="1">
      <alignment horizontal="center" vertical="center" wrapText="1"/>
      <protection locked="0"/>
    </xf>
    <xf numFmtId="188" fontId="4" fillId="33" borderId="10" xfId="53" applyNumberFormat="1" applyFont="1" applyFill="1" applyBorder="1" applyProtection="1">
      <alignment/>
      <protection locked="0"/>
    </xf>
    <xf numFmtId="188" fontId="11" fillId="0" borderId="10" xfId="53" applyNumberFormat="1" applyFont="1" applyFill="1" applyBorder="1" applyProtection="1">
      <alignment/>
      <protection locked="0"/>
    </xf>
    <xf numFmtId="0" fontId="5" fillId="0" borderId="0" xfId="53" applyFont="1" applyAlignment="1" applyProtection="1">
      <alignment horizontal="center"/>
      <protection locked="0"/>
    </xf>
    <xf numFmtId="0" fontId="4" fillId="0" borderId="0" xfId="53" applyFont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аніліз звед. 2. 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showZeros="0" tabSelected="1" view="pageBreakPreview" zoomScale="50" zoomScaleNormal="75" zoomScaleSheetLayoutView="50" workbookViewId="0" topLeftCell="A61">
      <selection activeCell="A4" sqref="A4:K4"/>
    </sheetView>
  </sheetViews>
  <sheetFormatPr defaultColWidth="11.375" defaultRowHeight="12.75"/>
  <cols>
    <col min="1" max="1" width="10.875" style="3" customWidth="1"/>
    <col min="2" max="2" width="51.375" style="3" customWidth="1"/>
    <col min="3" max="3" width="18.375" style="3" hidden="1" customWidth="1"/>
    <col min="4" max="4" width="11.25390625" style="3" customWidth="1"/>
    <col min="5" max="5" width="0.2421875" style="3" hidden="1" customWidth="1"/>
    <col min="6" max="6" width="11.75390625" style="3" customWidth="1"/>
    <col min="7" max="8" width="11.625" style="3" customWidth="1"/>
    <col min="9" max="9" width="11.75390625" style="3" customWidth="1"/>
    <col min="10" max="10" width="11.25390625" style="3" customWidth="1"/>
    <col min="11" max="11" width="9.375" style="3" hidden="1" customWidth="1"/>
    <col min="12" max="12" width="12.625" style="3" customWidth="1"/>
    <col min="13" max="13" width="12.00390625" style="5" customWidth="1"/>
    <col min="14" max="16384" width="11.375" style="5" customWidth="1"/>
  </cols>
  <sheetData>
    <row r="1" spans="10:13" ht="15.75">
      <c r="J1" s="86" t="s">
        <v>97</v>
      </c>
      <c r="K1" s="86"/>
      <c r="L1" s="86"/>
      <c r="M1" s="86"/>
    </row>
    <row r="2" spans="8:13" ht="15.75">
      <c r="H2" s="86" t="s">
        <v>98</v>
      </c>
      <c r="I2" s="86"/>
      <c r="J2" s="86"/>
      <c r="K2" s="86"/>
      <c r="L2" s="86"/>
      <c r="M2" s="86"/>
    </row>
    <row r="4" spans="1:12" ht="21.75" customHeight="1">
      <c r="A4" s="85" t="s">
        <v>60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29"/>
    </row>
    <row r="5" spans="1:12" ht="25.5" customHeight="1" thickBot="1">
      <c r="A5" s="85" t="s">
        <v>92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9"/>
    </row>
    <row r="6" spans="5:12" ht="22.5" customHeight="1" hidden="1" thickBot="1">
      <c r="E6" s="4"/>
      <c r="F6" s="4"/>
      <c r="G6" s="4"/>
      <c r="H6" s="4"/>
      <c r="I6" s="4"/>
      <c r="J6" s="4"/>
      <c r="K6" s="4" t="s">
        <v>4</v>
      </c>
      <c r="L6" s="4"/>
    </row>
    <row r="7" spans="1:13" ht="175.5" customHeight="1">
      <c r="A7" s="6" t="s">
        <v>5</v>
      </c>
      <c r="B7" s="7" t="s">
        <v>0</v>
      </c>
      <c r="C7" s="8" t="s">
        <v>6</v>
      </c>
      <c r="D7" s="8" t="s">
        <v>89</v>
      </c>
      <c r="E7" s="8" t="s">
        <v>7</v>
      </c>
      <c r="F7" s="8" t="s">
        <v>61</v>
      </c>
      <c r="G7" s="9" t="s">
        <v>64</v>
      </c>
      <c r="H7" s="8" t="s">
        <v>93</v>
      </c>
      <c r="I7" s="9" t="s">
        <v>94</v>
      </c>
      <c r="J7" s="8" t="s">
        <v>63</v>
      </c>
      <c r="K7" s="10" t="s">
        <v>8</v>
      </c>
      <c r="L7" s="8" t="s">
        <v>95</v>
      </c>
      <c r="M7" s="11" t="s">
        <v>96</v>
      </c>
    </row>
    <row r="8" spans="1:13" ht="18" customHeight="1">
      <c r="A8" s="30">
        <v>10000000</v>
      </c>
      <c r="B8" s="31" t="s">
        <v>9</v>
      </c>
      <c r="C8" s="20" t="e">
        <f>+C9+C10+C11+C20+C24+C28+C31+C32+#REF!+#REF!+#REF!+#REF!+C29+C30</f>
        <v>#REF!</v>
      </c>
      <c r="D8" s="20">
        <f aca="true" t="shared" si="0" ref="D8:M8">D10+D12+D14+D18+D13</f>
        <v>9936.3</v>
      </c>
      <c r="E8" s="20">
        <f t="shared" si="0"/>
        <v>0</v>
      </c>
      <c r="F8" s="20">
        <f t="shared" si="0"/>
        <v>3853.6</v>
      </c>
      <c r="G8" s="20">
        <f t="shared" si="0"/>
        <v>4968.15</v>
      </c>
      <c r="H8" s="20">
        <f t="shared" si="0"/>
        <v>4189.6</v>
      </c>
      <c r="I8" s="20">
        <f t="shared" si="0"/>
        <v>3930</v>
      </c>
      <c r="J8" s="20" t="e">
        <f t="shared" si="0"/>
        <v>#DIV/0!</v>
      </c>
      <c r="K8" s="20">
        <f t="shared" si="0"/>
        <v>0</v>
      </c>
      <c r="L8" s="20" t="e">
        <f t="shared" si="0"/>
        <v>#DIV/0!</v>
      </c>
      <c r="M8" s="20" t="e">
        <f t="shared" si="0"/>
        <v>#DIV/0!</v>
      </c>
    </row>
    <row r="9" spans="1:15" ht="15.75" hidden="1">
      <c r="A9" s="16">
        <v>11010000</v>
      </c>
      <c r="B9" s="32" t="s">
        <v>10</v>
      </c>
      <c r="C9" s="33">
        <v>773.1</v>
      </c>
      <c r="D9" s="25"/>
      <c r="E9" s="34"/>
      <c r="F9" s="25"/>
      <c r="G9" s="20">
        <f aca="true" t="shared" si="1" ref="G9:G72">D9/12*6</f>
        <v>0</v>
      </c>
      <c r="H9" s="25"/>
      <c r="I9" s="25"/>
      <c r="J9" s="15" t="e">
        <f aca="true" t="shared" si="2" ref="J9:J76">I9/D9</f>
        <v>#DIV/0!</v>
      </c>
      <c r="K9" s="15"/>
      <c r="L9" s="15" t="e">
        <f aca="true" t="shared" si="3" ref="L9:L76">I9/F9</f>
        <v>#DIV/0!</v>
      </c>
      <c r="M9" s="15" t="e">
        <f aca="true" t="shared" si="4" ref="M9:M76">I9/G9</f>
        <v>#DIV/0!</v>
      </c>
      <c r="O9" s="35"/>
    </row>
    <row r="10" spans="1:15" ht="34.5" customHeight="1">
      <c r="A10" s="16">
        <v>11020200</v>
      </c>
      <c r="B10" s="32" t="s">
        <v>11</v>
      </c>
      <c r="C10" s="33"/>
      <c r="D10" s="25"/>
      <c r="E10" s="34"/>
      <c r="F10" s="25"/>
      <c r="G10" s="20">
        <f t="shared" si="1"/>
        <v>0</v>
      </c>
      <c r="H10" s="25"/>
      <c r="I10" s="25"/>
      <c r="J10" s="15" t="e">
        <f t="shared" si="2"/>
        <v>#DIV/0!</v>
      </c>
      <c r="K10" s="15"/>
      <c r="L10" s="15" t="e">
        <f t="shared" si="3"/>
        <v>#DIV/0!</v>
      </c>
      <c r="M10" s="15" t="e">
        <f t="shared" si="4"/>
        <v>#DIV/0!</v>
      </c>
      <c r="O10" s="35"/>
    </row>
    <row r="11" spans="1:15" ht="26.25" customHeight="1" hidden="1">
      <c r="A11" s="16">
        <v>13000000</v>
      </c>
      <c r="B11" s="36" t="s">
        <v>12</v>
      </c>
      <c r="C11" s="13">
        <f>SUM(C12:C19)</f>
        <v>320.9</v>
      </c>
      <c r="D11" s="14">
        <f>D12</f>
        <v>38.8</v>
      </c>
      <c r="E11" s="14">
        <f>E12</f>
        <v>0</v>
      </c>
      <c r="F11" s="14">
        <f>F12</f>
        <v>24</v>
      </c>
      <c r="G11" s="20">
        <f t="shared" si="1"/>
        <v>19.4</v>
      </c>
      <c r="H11" s="14"/>
      <c r="I11" s="14">
        <f>I12</f>
        <v>24</v>
      </c>
      <c r="J11" s="15">
        <f t="shared" si="2"/>
        <v>0.6185567010309279</v>
      </c>
      <c r="K11" s="15"/>
      <c r="L11" s="15">
        <f t="shared" si="3"/>
        <v>1</v>
      </c>
      <c r="M11" s="15">
        <f t="shared" si="4"/>
        <v>1.2371134020618557</v>
      </c>
      <c r="O11" s="35"/>
    </row>
    <row r="12" spans="1:15" s="39" customFormat="1" ht="36.75" customHeight="1">
      <c r="A12" s="30">
        <v>13010200</v>
      </c>
      <c r="B12" s="37" t="s">
        <v>13</v>
      </c>
      <c r="C12" s="22">
        <v>36.5</v>
      </c>
      <c r="D12" s="38">
        <v>38.8</v>
      </c>
      <c r="E12" s="38"/>
      <c r="F12" s="38">
        <v>24</v>
      </c>
      <c r="G12" s="20">
        <f t="shared" si="1"/>
        <v>19.4</v>
      </c>
      <c r="H12" s="38">
        <v>26</v>
      </c>
      <c r="I12" s="38">
        <v>24</v>
      </c>
      <c r="J12" s="15">
        <f t="shared" si="2"/>
        <v>0.6185567010309279</v>
      </c>
      <c r="K12" s="15"/>
      <c r="L12" s="15">
        <f t="shared" si="3"/>
        <v>1</v>
      </c>
      <c r="M12" s="15">
        <f t="shared" si="4"/>
        <v>1.2371134020618557</v>
      </c>
      <c r="O12" s="40"/>
    </row>
    <row r="13" spans="1:15" ht="47.25">
      <c r="A13" s="16">
        <v>13030100</v>
      </c>
      <c r="B13" s="17" t="s">
        <v>90</v>
      </c>
      <c r="C13" s="18"/>
      <c r="D13" s="19"/>
      <c r="E13" s="19"/>
      <c r="F13" s="19"/>
      <c r="G13" s="20">
        <f t="shared" si="1"/>
        <v>0</v>
      </c>
      <c r="H13" s="19"/>
      <c r="I13" s="19">
        <v>0.1</v>
      </c>
      <c r="J13" s="15" t="e">
        <f aca="true" t="shared" si="5" ref="J13:J24">I13/D13</f>
        <v>#DIV/0!</v>
      </c>
      <c r="K13" s="15"/>
      <c r="L13" s="15" t="e">
        <f aca="true" t="shared" si="6" ref="L13:L24">I13/F13</f>
        <v>#DIV/0!</v>
      </c>
      <c r="M13" s="15" t="e">
        <f aca="true" t="shared" si="7" ref="M13:M24">I13/G13</f>
        <v>#DIV/0!</v>
      </c>
      <c r="O13" s="35"/>
    </row>
    <row r="14" spans="1:15" ht="26.25" customHeight="1">
      <c r="A14" s="30">
        <v>14000000</v>
      </c>
      <c r="B14" s="37" t="s">
        <v>75</v>
      </c>
      <c r="C14" s="22"/>
      <c r="D14" s="38">
        <f>D15+D16+D17</f>
        <v>1755</v>
      </c>
      <c r="E14" s="38">
        <f>E15+E16+E17</f>
        <v>0</v>
      </c>
      <c r="F14" s="38">
        <f>F15+F16+F17</f>
        <v>724.9</v>
      </c>
      <c r="G14" s="20">
        <f t="shared" si="1"/>
        <v>877.5</v>
      </c>
      <c r="H14" s="38">
        <f>H15+H16+H17</f>
        <v>876.6</v>
      </c>
      <c r="I14" s="38">
        <f>I15+I16+I17</f>
        <v>754.9</v>
      </c>
      <c r="J14" s="15">
        <f t="shared" si="5"/>
        <v>0.4301424501424501</v>
      </c>
      <c r="K14" s="15"/>
      <c r="L14" s="15">
        <f t="shared" si="6"/>
        <v>1.0413850186232583</v>
      </c>
      <c r="M14" s="15">
        <f t="shared" si="7"/>
        <v>0.8602849002849002</v>
      </c>
      <c r="O14" s="35"/>
    </row>
    <row r="15" spans="1:15" s="39" customFormat="1" ht="24.75" customHeight="1">
      <c r="A15" s="16">
        <v>14020000</v>
      </c>
      <c r="B15" s="17" t="s">
        <v>75</v>
      </c>
      <c r="C15" s="18"/>
      <c r="D15" s="19">
        <v>220</v>
      </c>
      <c r="E15" s="19"/>
      <c r="F15" s="19">
        <v>90.7</v>
      </c>
      <c r="G15" s="20">
        <f t="shared" si="1"/>
        <v>110</v>
      </c>
      <c r="H15" s="19">
        <v>125.1</v>
      </c>
      <c r="I15" s="19">
        <v>93.7</v>
      </c>
      <c r="J15" s="15">
        <f t="shared" si="5"/>
        <v>0.4259090909090909</v>
      </c>
      <c r="K15" s="15"/>
      <c r="L15" s="15">
        <f t="shared" si="6"/>
        <v>1.0330760749724366</v>
      </c>
      <c r="M15" s="15">
        <f t="shared" si="7"/>
        <v>0.8518181818181818</v>
      </c>
      <c r="O15" s="40"/>
    </row>
    <row r="16" spans="1:15" s="39" customFormat="1" ht="24.75" customHeight="1">
      <c r="A16" s="16">
        <v>14030000</v>
      </c>
      <c r="B16" s="17" t="s">
        <v>75</v>
      </c>
      <c r="C16" s="18"/>
      <c r="D16" s="19">
        <v>910</v>
      </c>
      <c r="E16" s="19"/>
      <c r="F16" s="19">
        <v>323.3</v>
      </c>
      <c r="G16" s="20">
        <f t="shared" si="1"/>
        <v>455</v>
      </c>
      <c r="H16" s="19">
        <v>487.5</v>
      </c>
      <c r="I16" s="19">
        <v>323.8</v>
      </c>
      <c r="J16" s="15">
        <f t="shared" si="5"/>
        <v>0.35582417582417586</v>
      </c>
      <c r="K16" s="15"/>
      <c r="L16" s="15">
        <f t="shared" si="6"/>
        <v>1.0015465511908443</v>
      </c>
      <c r="M16" s="15">
        <f t="shared" si="7"/>
        <v>0.7116483516483517</v>
      </c>
      <c r="O16" s="40"/>
    </row>
    <row r="17" spans="1:15" s="39" customFormat="1" ht="24.75" customHeight="1">
      <c r="A17" s="16">
        <v>14040000</v>
      </c>
      <c r="B17" s="17" t="s">
        <v>75</v>
      </c>
      <c r="C17" s="18"/>
      <c r="D17" s="19">
        <v>625</v>
      </c>
      <c r="E17" s="19"/>
      <c r="F17" s="19">
        <v>310.9</v>
      </c>
      <c r="G17" s="20">
        <f t="shared" si="1"/>
        <v>312.5</v>
      </c>
      <c r="H17" s="19">
        <v>264</v>
      </c>
      <c r="I17" s="19">
        <v>337.4</v>
      </c>
      <c r="J17" s="15">
        <f t="shared" si="5"/>
        <v>0.53984</v>
      </c>
      <c r="K17" s="15"/>
      <c r="L17" s="15">
        <f t="shared" si="6"/>
        <v>1.0852364104213574</v>
      </c>
      <c r="M17" s="15">
        <f t="shared" si="7"/>
        <v>1.07968</v>
      </c>
      <c r="O17" s="40"/>
    </row>
    <row r="18" spans="1:15" s="39" customFormat="1" ht="22.5" customHeight="1">
      <c r="A18" s="30">
        <v>18000000</v>
      </c>
      <c r="B18" s="37" t="s">
        <v>77</v>
      </c>
      <c r="C18" s="22"/>
      <c r="D18" s="23">
        <f>D19+D25</f>
        <v>8142.5</v>
      </c>
      <c r="E18" s="23">
        <f>E19+E25</f>
        <v>0</v>
      </c>
      <c r="F18" s="23">
        <f>F19+F25</f>
        <v>3104.7</v>
      </c>
      <c r="G18" s="20">
        <f t="shared" si="1"/>
        <v>4071.25</v>
      </c>
      <c r="H18" s="23">
        <f>H19+H25</f>
        <v>3287</v>
      </c>
      <c r="I18" s="23">
        <f>I19+I25</f>
        <v>3151</v>
      </c>
      <c r="J18" s="15">
        <f t="shared" si="5"/>
        <v>0.3869818851704022</v>
      </c>
      <c r="K18" s="15"/>
      <c r="L18" s="15">
        <f t="shared" si="6"/>
        <v>1.0149128740296969</v>
      </c>
      <c r="M18" s="15">
        <f t="shared" si="7"/>
        <v>0.7739637703408044</v>
      </c>
      <c r="O18" s="40"/>
    </row>
    <row r="19" spans="1:15" ht="22.5" customHeight="1">
      <c r="A19" s="30">
        <v>18010000</v>
      </c>
      <c r="B19" s="37" t="s">
        <v>73</v>
      </c>
      <c r="C19" s="22">
        <v>284.4</v>
      </c>
      <c r="D19" s="38">
        <f>D21+D22+D23</f>
        <v>3577.1</v>
      </c>
      <c r="E19" s="38">
        <f>E21+E22+E23</f>
        <v>0</v>
      </c>
      <c r="F19" s="38">
        <f>F21+F22+F23</f>
        <v>1474.7</v>
      </c>
      <c r="G19" s="20">
        <f t="shared" si="1"/>
        <v>1788.5499999999997</v>
      </c>
      <c r="H19" s="38">
        <f>H21+H22+H23</f>
        <v>1601.4</v>
      </c>
      <c r="I19" s="38">
        <f>I21+I22+I23</f>
        <v>1509</v>
      </c>
      <c r="J19" s="15">
        <f t="shared" si="5"/>
        <v>0.42185010203796375</v>
      </c>
      <c r="K19" s="15"/>
      <c r="L19" s="15">
        <f t="shared" si="6"/>
        <v>1.0232589679256798</v>
      </c>
      <c r="M19" s="15">
        <f t="shared" si="7"/>
        <v>0.8437002040759276</v>
      </c>
      <c r="O19" s="35"/>
    </row>
    <row r="20" spans="1:15" ht="15.75" customHeight="1" hidden="1">
      <c r="A20" s="16">
        <v>14060100</v>
      </c>
      <c r="B20" s="41" t="s">
        <v>14</v>
      </c>
      <c r="C20" s="33"/>
      <c r="D20" s="34"/>
      <c r="E20" s="34"/>
      <c r="F20" s="34"/>
      <c r="G20" s="20">
        <f t="shared" si="1"/>
        <v>0</v>
      </c>
      <c r="H20" s="34"/>
      <c r="I20" s="34"/>
      <c r="J20" s="15" t="e">
        <f t="shared" si="5"/>
        <v>#DIV/0!</v>
      </c>
      <c r="K20" s="15"/>
      <c r="L20" s="15" t="e">
        <f t="shared" si="6"/>
        <v>#DIV/0!</v>
      </c>
      <c r="M20" s="15" t="e">
        <f t="shared" si="7"/>
        <v>#DIV/0!</v>
      </c>
      <c r="O20" s="35"/>
    </row>
    <row r="21" spans="1:15" ht="15.75" customHeight="1">
      <c r="A21" s="16">
        <v>18010000</v>
      </c>
      <c r="B21" s="17" t="s">
        <v>79</v>
      </c>
      <c r="C21" s="33"/>
      <c r="D21" s="25">
        <v>497.1</v>
      </c>
      <c r="E21" s="25"/>
      <c r="F21" s="25">
        <v>256.3</v>
      </c>
      <c r="G21" s="20">
        <f t="shared" si="1"/>
        <v>248.55</v>
      </c>
      <c r="H21" s="25">
        <v>241.2</v>
      </c>
      <c r="I21" s="25">
        <v>260.8</v>
      </c>
      <c r="J21" s="15">
        <f t="shared" si="5"/>
        <v>0.5246429289881311</v>
      </c>
      <c r="K21" s="15"/>
      <c r="L21" s="15">
        <f t="shared" si="6"/>
        <v>1.017557549746391</v>
      </c>
      <c r="M21" s="15">
        <f t="shared" si="7"/>
        <v>1.0492858579762623</v>
      </c>
      <c r="O21" s="35"/>
    </row>
    <row r="22" spans="1:15" ht="15" customHeight="1">
      <c r="A22" s="16">
        <v>18010000</v>
      </c>
      <c r="B22" s="17" t="s">
        <v>1</v>
      </c>
      <c r="C22" s="33"/>
      <c r="D22" s="25">
        <v>3080</v>
      </c>
      <c r="E22" s="25"/>
      <c r="F22" s="25">
        <v>1218.4</v>
      </c>
      <c r="G22" s="20">
        <f t="shared" si="1"/>
        <v>1540</v>
      </c>
      <c r="H22" s="25">
        <v>1360.2</v>
      </c>
      <c r="I22" s="25">
        <v>1248.2</v>
      </c>
      <c r="J22" s="15">
        <f t="shared" si="5"/>
        <v>0.40525974025974026</v>
      </c>
      <c r="K22" s="15"/>
      <c r="L22" s="15">
        <f t="shared" si="6"/>
        <v>1.0244583059750492</v>
      </c>
      <c r="M22" s="15">
        <f t="shared" si="7"/>
        <v>0.8105194805194805</v>
      </c>
      <c r="O22" s="35"/>
    </row>
    <row r="23" spans="1:15" ht="15" customHeight="1">
      <c r="A23" s="16">
        <v>18011000</v>
      </c>
      <c r="B23" s="17" t="s">
        <v>87</v>
      </c>
      <c r="C23" s="33"/>
      <c r="D23" s="25"/>
      <c r="E23" s="25"/>
      <c r="F23" s="25"/>
      <c r="G23" s="20">
        <f t="shared" si="1"/>
        <v>0</v>
      </c>
      <c r="H23" s="25"/>
      <c r="I23" s="25"/>
      <c r="J23" s="15" t="e">
        <f t="shared" si="5"/>
        <v>#DIV/0!</v>
      </c>
      <c r="K23" s="15"/>
      <c r="L23" s="15" t="e">
        <f t="shared" si="6"/>
        <v>#DIV/0!</v>
      </c>
      <c r="M23" s="15" t="e">
        <f t="shared" si="7"/>
        <v>#DIV/0!</v>
      </c>
      <c r="O23" s="35"/>
    </row>
    <row r="24" spans="1:15" ht="15.75">
      <c r="A24" s="16">
        <v>18040000</v>
      </c>
      <c r="B24" s="17" t="s">
        <v>76</v>
      </c>
      <c r="C24" s="18"/>
      <c r="D24" s="19">
        <v>0</v>
      </c>
      <c r="E24" s="34"/>
      <c r="F24" s="34">
        <v>0</v>
      </c>
      <c r="G24" s="20">
        <f t="shared" si="1"/>
        <v>0</v>
      </c>
      <c r="H24" s="25"/>
      <c r="I24" s="25"/>
      <c r="J24" s="15" t="e">
        <f t="shared" si="5"/>
        <v>#DIV/0!</v>
      </c>
      <c r="K24" s="15"/>
      <c r="L24" s="15" t="e">
        <f t="shared" si="6"/>
        <v>#DIV/0!</v>
      </c>
      <c r="M24" s="15" t="e">
        <f t="shared" si="7"/>
        <v>#DIV/0!</v>
      </c>
      <c r="O24" s="35"/>
    </row>
    <row r="25" spans="1:15" ht="21" customHeight="1">
      <c r="A25" s="30">
        <v>18050000</v>
      </c>
      <c r="B25" s="74" t="s">
        <v>40</v>
      </c>
      <c r="C25" s="22"/>
      <c r="D25" s="38">
        <f>D26+D27</f>
        <v>4565.4</v>
      </c>
      <c r="E25" s="38">
        <f>E26+E27</f>
        <v>0</v>
      </c>
      <c r="F25" s="38">
        <f>F26+F27</f>
        <v>1630</v>
      </c>
      <c r="G25" s="20">
        <f t="shared" si="1"/>
        <v>2282.7</v>
      </c>
      <c r="H25" s="38">
        <f>H26+H27</f>
        <v>1685.6000000000001</v>
      </c>
      <c r="I25" s="38">
        <f>I26+I27</f>
        <v>1642</v>
      </c>
      <c r="J25" s="15">
        <f>I25/D25</f>
        <v>0.35966180400403036</v>
      </c>
      <c r="K25" s="15"/>
      <c r="L25" s="15">
        <f>I25/F25</f>
        <v>1.007361963190184</v>
      </c>
      <c r="M25" s="15">
        <f>I25/G25</f>
        <v>0.7193236080080607</v>
      </c>
      <c r="O25" s="35"/>
    </row>
    <row r="26" spans="1:15" ht="21" customHeight="1">
      <c r="A26" s="16">
        <v>18050000</v>
      </c>
      <c r="B26" s="42" t="s">
        <v>80</v>
      </c>
      <c r="C26" s="18"/>
      <c r="D26" s="19">
        <v>3170.4</v>
      </c>
      <c r="E26" s="34"/>
      <c r="F26" s="25">
        <v>1073.1</v>
      </c>
      <c r="G26" s="20">
        <f t="shared" si="1"/>
        <v>1585.1999999999998</v>
      </c>
      <c r="H26" s="25">
        <v>1144.4</v>
      </c>
      <c r="I26" s="25">
        <v>1084</v>
      </c>
      <c r="J26" s="15">
        <f>I26/D26</f>
        <v>0.34191269240474387</v>
      </c>
      <c r="K26" s="15"/>
      <c r="L26" s="15">
        <f>I26/F26</f>
        <v>1.0101574876525954</v>
      </c>
      <c r="M26" s="15">
        <f>I26/G26</f>
        <v>0.6838253848094878</v>
      </c>
      <c r="O26" s="35"/>
    </row>
    <row r="27" spans="1:15" ht="21" customHeight="1">
      <c r="A27" s="16">
        <v>18050500</v>
      </c>
      <c r="B27" s="42" t="s">
        <v>81</v>
      </c>
      <c r="C27" s="18"/>
      <c r="D27" s="19">
        <v>1395</v>
      </c>
      <c r="E27" s="34"/>
      <c r="F27" s="25">
        <v>556.9</v>
      </c>
      <c r="G27" s="20">
        <f t="shared" si="1"/>
        <v>697.5</v>
      </c>
      <c r="H27" s="25">
        <v>541.2</v>
      </c>
      <c r="I27" s="25">
        <v>558</v>
      </c>
      <c r="J27" s="15">
        <f>I27/D27</f>
        <v>0.4</v>
      </c>
      <c r="K27" s="15"/>
      <c r="L27" s="15">
        <f>I27/F27</f>
        <v>1.0019752199676784</v>
      </c>
      <c r="M27" s="15">
        <f>I27/G27</f>
        <v>0.8</v>
      </c>
      <c r="O27" s="35"/>
    </row>
    <row r="28" spans="1:15" ht="18.75" customHeight="1">
      <c r="A28" s="30">
        <v>19010000</v>
      </c>
      <c r="B28" s="74" t="s">
        <v>42</v>
      </c>
      <c r="C28" s="84">
        <v>3</v>
      </c>
      <c r="D28" s="34">
        <v>0</v>
      </c>
      <c r="E28" s="34"/>
      <c r="F28" s="34">
        <v>0</v>
      </c>
      <c r="G28" s="20">
        <f t="shared" si="1"/>
        <v>0</v>
      </c>
      <c r="H28" s="34"/>
      <c r="I28" s="34">
        <v>0</v>
      </c>
      <c r="J28" s="15" t="e">
        <f aca="true" t="shared" si="8" ref="J28:J41">I28/D28</f>
        <v>#DIV/0!</v>
      </c>
      <c r="K28" s="15"/>
      <c r="L28" s="15" t="e">
        <f aca="true" t="shared" si="9" ref="L28:L41">I28/F28</f>
        <v>#DIV/0!</v>
      </c>
      <c r="M28" s="15" t="e">
        <f aca="true" t="shared" si="10" ref="M28:M41">I28/G28</f>
        <v>#DIV/0!</v>
      </c>
      <c r="O28" s="35"/>
    </row>
    <row r="29" spans="1:15" ht="18.75" customHeight="1">
      <c r="A29" s="16"/>
      <c r="B29" s="17"/>
      <c r="C29" s="18"/>
      <c r="D29" s="19"/>
      <c r="E29" s="34"/>
      <c r="F29" s="34"/>
      <c r="G29" s="20">
        <f t="shared" si="1"/>
        <v>0</v>
      </c>
      <c r="H29" s="25"/>
      <c r="I29" s="34"/>
      <c r="J29" s="15" t="e">
        <f t="shared" si="8"/>
        <v>#DIV/0!</v>
      </c>
      <c r="K29" s="15"/>
      <c r="L29" s="15" t="e">
        <f t="shared" si="9"/>
        <v>#DIV/0!</v>
      </c>
      <c r="M29" s="15" t="e">
        <f t="shared" si="10"/>
        <v>#DIV/0!</v>
      </c>
      <c r="O29" s="35"/>
    </row>
    <row r="30" spans="1:15" ht="0.75" customHeight="1" hidden="1">
      <c r="A30" s="16"/>
      <c r="B30" s="41"/>
      <c r="C30" s="22"/>
      <c r="D30" s="38"/>
      <c r="E30" s="34"/>
      <c r="F30" s="34"/>
      <c r="G30" s="20">
        <f t="shared" si="1"/>
        <v>0</v>
      </c>
      <c r="H30" s="34"/>
      <c r="I30" s="34"/>
      <c r="J30" s="15" t="e">
        <f t="shared" si="8"/>
        <v>#DIV/0!</v>
      </c>
      <c r="K30" s="15"/>
      <c r="L30" s="15" t="e">
        <f t="shared" si="9"/>
        <v>#DIV/0!</v>
      </c>
      <c r="M30" s="15" t="e">
        <f t="shared" si="10"/>
        <v>#DIV/0!</v>
      </c>
      <c r="O30" s="35"/>
    </row>
    <row r="31" spans="1:15" ht="15.75" hidden="1">
      <c r="A31" s="16"/>
      <c r="B31" s="41"/>
      <c r="C31" s="18"/>
      <c r="D31" s="19"/>
      <c r="E31" s="34"/>
      <c r="F31" s="34"/>
      <c r="G31" s="20">
        <f t="shared" si="1"/>
        <v>0</v>
      </c>
      <c r="H31" s="34"/>
      <c r="I31" s="34"/>
      <c r="J31" s="15" t="e">
        <f t="shared" si="8"/>
        <v>#DIV/0!</v>
      </c>
      <c r="K31" s="15"/>
      <c r="L31" s="15" t="e">
        <f t="shared" si="9"/>
        <v>#DIV/0!</v>
      </c>
      <c r="M31" s="15" t="e">
        <f t="shared" si="10"/>
        <v>#DIV/0!</v>
      </c>
      <c r="O31" s="35"/>
    </row>
    <row r="32" spans="1:15" ht="15.75" hidden="1">
      <c r="A32" s="16"/>
      <c r="B32" s="32"/>
      <c r="C32" s="24">
        <v>17.5</v>
      </c>
      <c r="D32" s="25"/>
      <c r="E32" s="25"/>
      <c r="F32" s="25"/>
      <c r="G32" s="20">
        <f t="shared" si="1"/>
        <v>0</v>
      </c>
      <c r="H32" s="25"/>
      <c r="I32" s="25"/>
      <c r="J32" s="15" t="e">
        <f t="shared" si="8"/>
        <v>#DIV/0!</v>
      </c>
      <c r="K32" s="15"/>
      <c r="L32" s="15" t="e">
        <f t="shared" si="9"/>
        <v>#DIV/0!</v>
      </c>
      <c r="M32" s="15" t="e">
        <f t="shared" si="10"/>
        <v>#DIV/0!</v>
      </c>
      <c r="O32" s="35"/>
    </row>
    <row r="33" spans="1:15" ht="19.5" customHeight="1">
      <c r="A33" s="30">
        <v>20000000</v>
      </c>
      <c r="B33" s="31" t="s">
        <v>15</v>
      </c>
      <c r="C33" s="43" t="e">
        <f>C34+C35+C38+#REF!+#REF!</f>
        <v>#VALUE!</v>
      </c>
      <c r="D33" s="20">
        <f>D37+D39+D41+D42+D43+D44+D45+D46</f>
        <v>353.5</v>
      </c>
      <c r="E33" s="20">
        <f>E37+E39+E41+E42+E43+E44+E45+E46</f>
        <v>0</v>
      </c>
      <c r="F33" s="20">
        <f>F37+F39+F41+F42+F43+F44+F45+F46</f>
        <v>148.70000000000002</v>
      </c>
      <c r="G33" s="20">
        <f t="shared" si="1"/>
        <v>176.75</v>
      </c>
      <c r="H33" s="20">
        <f>H37+H39+H41+H42+H43+H44+H45+H46</f>
        <v>187.89999999999998</v>
      </c>
      <c r="I33" s="20">
        <f>I37+I39+I41+I42+I43+I44+I45+I46</f>
        <v>162.89999999999998</v>
      </c>
      <c r="J33" s="15">
        <f t="shared" si="8"/>
        <v>0.4608203677510608</v>
      </c>
      <c r="K33" s="15"/>
      <c r="L33" s="15">
        <f t="shared" si="9"/>
        <v>1.0954942837928712</v>
      </c>
      <c r="M33" s="15">
        <f t="shared" si="10"/>
        <v>0.9216407355021216</v>
      </c>
      <c r="O33" s="35"/>
    </row>
    <row r="34" spans="1:15" ht="28.5" customHeight="1" hidden="1">
      <c r="A34" s="30">
        <v>21050000</v>
      </c>
      <c r="B34" s="41" t="s">
        <v>78</v>
      </c>
      <c r="C34" s="44"/>
      <c r="D34" s="45"/>
      <c r="E34" s="46">
        <v>1.1</v>
      </c>
      <c r="F34" s="46"/>
      <c r="G34" s="20">
        <f t="shared" si="1"/>
        <v>0</v>
      </c>
      <c r="H34" s="46"/>
      <c r="I34" s="46"/>
      <c r="J34" s="15" t="e">
        <f t="shared" si="8"/>
        <v>#DIV/0!</v>
      </c>
      <c r="K34" s="15"/>
      <c r="L34" s="15" t="e">
        <f t="shared" si="9"/>
        <v>#DIV/0!</v>
      </c>
      <c r="M34" s="15" t="e">
        <f t="shared" si="10"/>
        <v>#DIV/0!</v>
      </c>
      <c r="O34" s="35"/>
    </row>
    <row r="35" spans="1:15" ht="14.25" customHeight="1" hidden="1">
      <c r="A35" s="16">
        <v>21080000</v>
      </c>
      <c r="B35" s="41" t="s">
        <v>16</v>
      </c>
      <c r="C35" s="44"/>
      <c r="D35" s="47"/>
      <c r="E35" s="48"/>
      <c r="F35" s="48"/>
      <c r="G35" s="20">
        <f t="shared" si="1"/>
        <v>0</v>
      </c>
      <c r="H35" s="48"/>
      <c r="I35" s="48"/>
      <c r="J35" s="15" t="e">
        <f t="shared" si="8"/>
        <v>#DIV/0!</v>
      </c>
      <c r="K35" s="15"/>
      <c r="L35" s="15" t="e">
        <f t="shared" si="9"/>
        <v>#DIV/0!</v>
      </c>
      <c r="M35" s="15" t="e">
        <f t="shared" si="10"/>
        <v>#DIV/0!</v>
      </c>
      <c r="O35" s="35"/>
    </row>
    <row r="36" spans="1:15" ht="14.25" customHeight="1" hidden="1">
      <c r="A36" s="16">
        <v>21080500</v>
      </c>
      <c r="B36" s="41" t="s">
        <v>17</v>
      </c>
      <c r="C36" s="44"/>
      <c r="D36" s="45"/>
      <c r="E36" s="48"/>
      <c r="F36" s="48"/>
      <c r="G36" s="20">
        <f t="shared" si="1"/>
        <v>0</v>
      </c>
      <c r="H36" s="46"/>
      <c r="I36" s="46"/>
      <c r="J36" s="15" t="e">
        <f t="shared" si="8"/>
        <v>#DIV/0!</v>
      </c>
      <c r="K36" s="15"/>
      <c r="L36" s="15" t="e">
        <f t="shared" si="9"/>
        <v>#DIV/0!</v>
      </c>
      <c r="M36" s="15" t="e">
        <f t="shared" si="10"/>
        <v>#DIV/0!</v>
      </c>
      <c r="O36" s="35"/>
    </row>
    <row r="37" spans="1:15" ht="15" customHeight="1">
      <c r="A37" s="16">
        <v>21081100</v>
      </c>
      <c r="B37" s="41" t="s">
        <v>18</v>
      </c>
      <c r="C37" s="44"/>
      <c r="D37" s="45"/>
      <c r="E37" s="48"/>
      <c r="F37" s="46"/>
      <c r="G37" s="20">
        <f t="shared" si="1"/>
        <v>0</v>
      </c>
      <c r="H37" s="46"/>
      <c r="I37" s="46">
        <v>0.4</v>
      </c>
      <c r="J37" s="15" t="e">
        <f t="shared" si="8"/>
        <v>#DIV/0!</v>
      </c>
      <c r="K37" s="15"/>
      <c r="L37" s="15" t="e">
        <f t="shared" si="9"/>
        <v>#DIV/0!</v>
      </c>
      <c r="M37" s="15" t="e">
        <f t="shared" si="10"/>
        <v>#DIV/0!</v>
      </c>
      <c r="O37" s="35"/>
    </row>
    <row r="38" spans="1:15" ht="94.5" hidden="1">
      <c r="A38" s="16">
        <v>21050000</v>
      </c>
      <c r="B38" s="32" t="s">
        <v>19</v>
      </c>
      <c r="C38" s="41" t="s">
        <v>19</v>
      </c>
      <c r="D38" s="49"/>
      <c r="E38" s="50">
        <f>SUM(E39:E44)</f>
        <v>0</v>
      </c>
      <c r="F38" s="50"/>
      <c r="G38" s="20">
        <f t="shared" si="1"/>
        <v>0</v>
      </c>
      <c r="H38" s="49"/>
      <c r="I38" s="49"/>
      <c r="J38" s="15" t="e">
        <f t="shared" si="8"/>
        <v>#DIV/0!</v>
      </c>
      <c r="K38" s="15"/>
      <c r="L38" s="15" t="e">
        <f t="shared" si="9"/>
        <v>#DIV/0!</v>
      </c>
      <c r="M38" s="15" t="e">
        <f t="shared" si="10"/>
        <v>#DIV/0!</v>
      </c>
      <c r="O38" s="35"/>
    </row>
    <row r="39" spans="1:15" ht="31.5">
      <c r="A39" s="16">
        <v>21081500</v>
      </c>
      <c r="B39" s="17" t="s">
        <v>88</v>
      </c>
      <c r="C39" s="44"/>
      <c r="D39" s="45"/>
      <c r="E39" s="48"/>
      <c r="F39" s="46"/>
      <c r="G39" s="20">
        <f t="shared" si="1"/>
        <v>0</v>
      </c>
      <c r="H39" s="46">
        <v>20</v>
      </c>
      <c r="I39" s="46">
        <v>6.8</v>
      </c>
      <c r="J39" s="15" t="e">
        <f t="shared" si="8"/>
        <v>#DIV/0!</v>
      </c>
      <c r="K39" s="15"/>
      <c r="L39" s="15" t="e">
        <f t="shared" si="9"/>
        <v>#DIV/0!</v>
      </c>
      <c r="M39" s="15" t="e">
        <f t="shared" si="10"/>
        <v>#DIV/0!</v>
      </c>
      <c r="O39" s="35"/>
    </row>
    <row r="40" spans="1:15" ht="15.75" hidden="1">
      <c r="A40" s="16"/>
      <c r="B40" s="37"/>
      <c r="C40" s="44"/>
      <c r="D40" s="45"/>
      <c r="E40" s="48"/>
      <c r="F40" s="48"/>
      <c r="G40" s="20">
        <f t="shared" si="1"/>
        <v>0</v>
      </c>
      <c r="H40" s="46"/>
      <c r="I40" s="48"/>
      <c r="J40" s="15" t="e">
        <f t="shared" si="8"/>
        <v>#DIV/0!</v>
      </c>
      <c r="K40" s="15"/>
      <c r="L40" s="15" t="e">
        <f t="shared" si="9"/>
        <v>#DIV/0!</v>
      </c>
      <c r="M40" s="15" t="e">
        <f t="shared" si="10"/>
        <v>#DIV/0!</v>
      </c>
      <c r="O40" s="35"/>
    </row>
    <row r="41" spans="1:15" ht="24.75" customHeight="1">
      <c r="A41" s="16">
        <v>22012500</v>
      </c>
      <c r="B41" s="17" t="s">
        <v>74</v>
      </c>
      <c r="C41" s="44"/>
      <c r="D41" s="45">
        <v>300</v>
      </c>
      <c r="E41" s="48"/>
      <c r="F41" s="46">
        <v>129.9</v>
      </c>
      <c r="G41" s="20">
        <f t="shared" si="1"/>
        <v>150</v>
      </c>
      <c r="H41" s="46">
        <v>142.2</v>
      </c>
      <c r="I41" s="46">
        <v>135.3</v>
      </c>
      <c r="J41" s="15">
        <f t="shared" si="8"/>
        <v>0.451</v>
      </c>
      <c r="K41" s="15"/>
      <c r="L41" s="15">
        <f t="shared" si="9"/>
        <v>1.0415704387990763</v>
      </c>
      <c r="M41" s="15">
        <f t="shared" si="10"/>
        <v>0.902</v>
      </c>
      <c r="O41" s="35"/>
    </row>
    <row r="42" spans="1:15" ht="31.5">
      <c r="A42" s="16">
        <v>22012600</v>
      </c>
      <c r="B42" s="32" t="s">
        <v>86</v>
      </c>
      <c r="C42" s="18">
        <v>4.8</v>
      </c>
      <c r="D42" s="19"/>
      <c r="E42" s="19"/>
      <c r="F42" s="19"/>
      <c r="G42" s="20">
        <f t="shared" si="1"/>
        <v>0</v>
      </c>
      <c r="H42" s="46"/>
      <c r="I42" s="19"/>
      <c r="J42" s="15" t="e">
        <f t="shared" si="2"/>
        <v>#DIV/0!</v>
      </c>
      <c r="K42" s="15"/>
      <c r="L42" s="15" t="e">
        <f t="shared" si="3"/>
        <v>#DIV/0!</v>
      </c>
      <c r="M42" s="15" t="e">
        <f t="shared" si="4"/>
        <v>#DIV/0!</v>
      </c>
      <c r="O42" s="35"/>
    </row>
    <row r="43" spans="1:15" ht="63">
      <c r="A43" s="16">
        <v>22080400</v>
      </c>
      <c r="B43" s="32" t="s">
        <v>20</v>
      </c>
      <c r="C43" s="18">
        <v>4.8</v>
      </c>
      <c r="D43" s="19">
        <v>23.2</v>
      </c>
      <c r="E43" s="19"/>
      <c r="F43" s="19">
        <v>4.4</v>
      </c>
      <c r="G43" s="20">
        <f t="shared" si="1"/>
        <v>11.6</v>
      </c>
      <c r="H43" s="46">
        <v>11.2</v>
      </c>
      <c r="I43" s="19">
        <v>4.6</v>
      </c>
      <c r="J43" s="15">
        <f>I43/D43</f>
        <v>0.1982758620689655</v>
      </c>
      <c r="K43" s="15"/>
      <c r="L43" s="15">
        <f>I43/F43</f>
        <v>1.0454545454545452</v>
      </c>
      <c r="M43" s="15">
        <f>I43/G43</f>
        <v>0.396551724137931</v>
      </c>
      <c r="O43" s="35"/>
    </row>
    <row r="44" spans="1:15" ht="15.75">
      <c r="A44" s="16">
        <v>22090000</v>
      </c>
      <c r="B44" s="32" t="s">
        <v>21</v>
      </c>
      <c r="C44" s="18">
        <v>61</v>
      </c>
      <c r="D44" s="19">
        <v>5.3</v>
      </c>
      <c r="E44" s="19"/>
      <c r="F44" s="19">
        <v>0.8</v>
      </c>
      <c r="G44" s="20">
        <f t="shared" si="1"/>
        <v>2.65</v>
      </c>
      <c r="H44" s="46">
        <v>1.7</v>
      </c>
      <c r="I44" s="19">
        <v>2.2</v>
      </c>
      <c r="J44" s="15">
        <f t="shared" si="2"/>
        <v>0.4150943396226416</v>
      </c>
      <c r="K44" s="15"/>
      <c r="L44" s="15">
        <f t="shared" si="3"/>
        <v>2.75</v>
      </c>
      <c r="M44" s="15">
        <f t="shared" si="4"/>
        <v>0.8301886792452832</v>
      </c>
      <c r="O44" s="35"/>
    </row>
    <row r="45" spans="1:15" ht="15.75">
      <c r="A45" s="16">
        <v>24060300</v>
      </c>
      <c r="B45" s="32" t="s">
        <v>17</v>
      </c>
      <c r="C45" s="18">
        <v>0.3</v>
      </c>
      <c r="D45" s="19">
        <v>25</v>
      </c>
      <c r="E45" s="19"/>
      <c r="F45" s="19">
        <v>13.6</v>
      </c>
      <c r="G45" s="20">
        <f t="shared" si="1"/>
        <v>12.5</v>
      </c>
      <c r="H45" s="46">
        <v>12.8</v>
      </c>
      <c r="I45" s="19">
        <v>13.6</v>
      </c>
      <c r="J45" s="15">
        <f t="shared" si="2"/>
        <v>0.544</v>
      </c>
      <c r="K45" s="15"/>
      <c r="L45" s="15">
        <f t="shared" si="3"/>
        <v>1</v>
      </c>
      <c r="M45" s="15">
        <f t="shared" si="4"/>
        <v>1.088</v>
      </c>
      <c r="O45" s="35"/>
    </row>
    <row r="46" spans="1:15" ht="15.75">
      <c r="A46" s="16">
        <v>21080900</v>
      </c>
      <c r="B46" s="32" t="s">
        <v>22</v>
      </c>
      <c r="C46" s="18"/>
      <c r="D46" s="19"/>
      <c r="E46" s="19"/>
      <c r="F46" s="19"/>
      <c r="G46" s="20">
        <f t="shared" si="1"/>
        <v>0</v>
      </c>
      <c r="H46" s="46"/>
      <c r="I46" s="19"/>
      <c r="J46" s="15" t="e">
        <f t="shared" si="2"/>
        <v>#DIV/0!</v>
      </c>
      <c r="K46" s="15"/>
      <c r="L46" s="15" t="e">
        <f t="shared" si="3"/>
        <v>#DIV/0!</v>
      </c>
      <c r="M46" s="15" t="e">
        <f t="shared" si="4"/>
        <v>#DIV/0!</v>
      </c>
      <c r="O46" s="35"/>
    </row>
    <row r="47" spans="1:15" s="39" customFormat="1" ht="15.75">
      <c r="A47" s="30">
        <v>31010200</v>
      </c>
      <c r="B47" s="41" t="s">
        <v>82</v>
      </c>
      <c r="C47" s="22"/>
      <c r="D47" s="38"/>
      <c r="E47" s="38"/>
      <c r="F47" s="38"/>
      <c r="G47" s="20">
        <f t="shared" si="1"/>
        <v>0</v>
      </c>
      <c r="H47" s="48"/>
      <c r="I47" s="38"/>
      <c r="J47" s="15" t="e">
        <f t="shared" si="2"/>
        <v>#DIV/0!</v>
      </c>
      <c r="K47" s="15"/>
      <c r="L47" s="15" t="e">
        <f t="shared" si="3"/>
        <v>#DIV/0!</v>
      </c>
      <c r="M47" s="15" t="e">
        <f t="shared" si="4"/>
        <v>#DIV/0!</v>
      </c>
      <c r="O47" s="40"/>
    </row>
    <row r="48" spans="1:15" ht="15.75">
      <c r="A48" s="30"/>
      <c r="B48" s="41"/>
      <c r="C48" s="18">
        <v>0.3</v>
      </c>
      <c r="D48" s="19">
        <v>0</v>
      </c>
      <c r="E48" s="19"/>
      <c r="F48" s="19">
        <v>0</v>
      </c>
      <c r="G48" s="20">
        <f t="shared" si="1"/>
        <v>0</v>
      </c>
      <c r="H48" s="46"/>
      <c r="I48" s="19">
        <v>0</v>
      </c>
      <c r="J48" s="15" t="e">
        <f t="shared" si="2"/>
        <v>#DIV/0!</v>
      </c>
      <c r="K48" s="15"/>
      <c r="L48" s="15" t="e">
        <f t="shared" si="3"/>
        <v>#DIV/0!</v>
      </c>
      <c r="M48" s="15" t="e">
        <f t="shared" si="4"/>
        <v>#DIV/0!</v>
      </c>
      <c r="O48" s="35"/>
    </row>
    <row r="49" spans="1:15" s="52" customFormat="1" ht="47.25">
      <c r="A49" s="12">
        <v>900101</v>
      </c>
      <c r="B49" s="51" t="s">
        <v>84</v>
      </c>
      <c r="C49" s="20" t="e">
        <f>+C33+C8</f>
        <v>#VALUE!</v>
      </c>
      <c r="D49" s="20">
        <f>D8+D33+D47</f>
        <v>10289.8</v>
      </c>
      <c r="E49" s="20">
        <f>E8+E33+E47</f>
        <v>0</v>
      </c>
      <c r="F49" s="20">
        <f>F8+F33+F47</f>
        <v>4002.2999999999997</v>
      </c>
      <c r="G49" s="20">
        <f t="shared" si="1"/>
        <v>5144.9</v>
      </c>
      <c r="H49" s="20">
        <f>H8+H33+H47</f>
        <v>4377.5</v>
      </c>
      <c r="I49" s="20">
        <f>I8+I33+I47</f>
        <v>4092.9</v>
      </c>
      <c r="J49" s="15">
        <f t="shared" si="2"/>
        <v>0.39776283309685323</v>
      </c>
      <c r="K49" s="15"/>
      <c r="L49" s="15">
        <f t="shared" si="3"/>
        <v>1.0226369837343527</v>
      </c>
      <c r="M49" s="15">
        <f t="shared" si="4"/>
        <v>0.7955256661937065</v>
      </c>
      <c r="O49" s="53"/>
    </row>
    <row r="50" spans="1:15" ht="21" customHeight="1">
      <c r="A50" s="30">
        <v>40000000</v>
      </c>
      <c r="B50" s="31" t="s">
        <v>23</v>
      </c>
      <c r="C50" s="13" t="e">
        <f>+#REF!</f>
        <v>#REF!</v>
      </c>
      <c r="D50" s="14">
        <f>D51+D62</f>
        <v>5293.4</v>
      </c>
      <c r="E50" s="14">
        <f>E51+E62</f>
        <v>0</v>
      </c>
      <c r="F50" s="14">
        <f>F51+F62</f>
        <v>2590.1</v>
      </c>
      <c r="G50" s="20">
        <f t="shared" si="1"/>
        <v>2646.7</v>
      </c>
      <c r="H50" s="14">
        <f>H51+H62</f>
        <v>2240.2</v>
      </c>
      <c r="I50" s="14">
        <f>I51+I62</f>
        <v>2364</v>
      </c>
      <c r="J50" s="15">
        <f t="shared" si="2"/>
        <v>0.44659387161370767</v>
      </c>
      <c r="K50" s="15"/>
      <c r="L50" s="15">
        <f t="shared" si="3"/>
        <v>0.9127060731245898</v>
      </c>
      <c r="M50" s="15">
        <f t="shared" si="4"/>
        <v>0.8931877432274153</v>
      </c>
      <c r="O50" s="35"/>
    </row>
    <row r="51" spans="1:15" ht="15.75">
      <c r="A51" s="16">
        <v>41020000</v>
      </c>
      <c r="B51" s="36" t="s">
        <v>24</v>
      </c>
      <c r="C51" s="54"/>
      <c r="D51" s="55">
        <f>D52+D61+D57+D58+D56+D60</f>
        <v>0</v>
      </c>
      <c r="E51" s="55">
        <f>E52+E61+E57+E58+E56+E60</f>
        <v>0</v>
      </c>
      <c r="F51" s="55">
        <f>F52+F61+F57+F58+F56+F60</f>
        <v>0</v>
      </c>
      <c r="G51" s="20">
        <f t="shared" si="1"/>
        <v>0</v>
      </c>
      <c r="H51" s="55">
        <f>H52+H61+H57+H58+H56+H60</f>
        <v>0</v>
      </c>
      <c r="I51" s="55">
        <f>I52+I61+I57+I58+I56+I60</f>
        <v>0</v>
      </c>
      <c r="J51" s="15" t="e">
        <f t="shared" si="2"/>
        <v>#DIV/0!</v>
      </c>
      <c r="K51" s="15"/>
      <c r="L51" s="15" t="e">
        <f t="shared" si="3"/>
        <v>#DIV/0!</v>
      </c>
      <c r="M51" s="15" t="e">
        <f t="shared" si="4"/>
        <v>#DIV/0!</v>
      </c>
      <c r="O51" s="35"/>
    </row>
    <row r="52" spans="1:15" ht="70.5" customHeight="1">
      <c r="A52" s="16">
        <v>41020300</v>
      </c>
      <c r="B52" s="41" t="s">
        <v>25</v>
      </c>
      <c r="C52" s="56">
        <v>290.7</v>
      </c>
      <c r="D52" s="57"/>
      <c r="E52" s="19"/>
      <c r="F52" s="19"/>
      <c r="G52" s="20">
        <f t="shared" si="1"/>
        <v>0</v>
      </c>
      <c r="H52" s="19"/>
      <c r="I52" s="19"/>
      <c r="J52" s="15" t="e">
        <f t="shared" si="2"/>
        <v>#DIV/0!</v>
      </c>
      <c r="K52" s="15"/>
      <c r="L52" s="15" t="e">
        <f t="shared" si="3"/>
        <v>#DIV/0!</v>
      </c>
      <c r="M52" s="15" t="e">
        <f t="shared" si="4"/>
        <v>#DIV/0!</v>
      </c>
      <c r="O52" s="35"/>
    </row>
    <row r="53" spans="1:15" ht="63" hidden="1">
      <c r="A53" s="16">
        <v>41020600</v>
      </c>
      <c r="B53" s="41" t="s">
        <v>26</v>
      </c>
      <c r="C53" s="56"/>
      <c r="D53" s="57"/>
      <c r="E53" s="19"/>
      <c r="F53" s="19"/>
      <c r="G53" s="20">
        <f t="shared" si="1"/>
        <v>0</v>
      </c>
      <c r="H53" s="19"/>
      <c r="I53" s="19"/>
      <c r="J53" s="15" t="e">
        <f t="shared" si="2"/>
        <v>#DIV/0!</v>
      </c>
      <c r="K53" s="15"/>
      <c r="L53" s="15" t="e">
        <f t="shared" si="3"/>
        <v>#DIV/0!</v>
      </c>
      <c r="M53" s="15" t="e">
        <f t="shared" si="4"/>
        <v>#DIV/0!</v>
      </c>
      <c r="O53" s="35"/>
    </row>
    <row r="54" spans="1:15" ht="63" hidden="1">
      <c r="A54" s="16">
        <v>41020603</v>
      </c>
      <c r="B54" s="41" t="s">
        <v>26</v>
      </c>
      <c r="C54" s="56"/>
      <c r="D54" s="57"/>
      <c r="E54" s="19"/>
      <c r="F54" s="19"/>
      <c r="G54" s="20">
        <f t="shared" si="1"/>
        <v>0</v>
      </c>
      <c r="H54" s="19"/>
      <c r="I54" s="19"/>
      <c r="J54" s="15" t="e">
        <f t="shared" si="2"/>
        <v>#DIV/0!</v>
      </c>
      <c r="K54" s="15"/>
      <c r="L54" s="15" t="e">
        <f t="shared" si="3"/>
        <v>#DIV/0!</v>
      </c>
      <c r="M54" s="15" t="e">
        <f t="shared" si="4"/>
        <v>#DIV/0!</v>
      </c>
      <c r="O54" s="35"/>
    </row>
    <row r="55" spans="1:15" ht="78.75" hidden="1">
      <c r="A55" s="16">
        <v>41021301</v>
      </c>
      <c r="B55" s="32" t="s">
        <v>27</v>
      </c>
      <c r="C55" s="56"/>
      <c r="D55" s="57"/>
      <c r="E55" s="19"/>
      <c r="F55" s="19"/>
      <c r="G55" s="20">
        <f t="shared" si="1"/>
        <v>0</v>
      </c>
      <c r="H55" s="19"/>
      <c r="I55" s="19"/>
      <c r="J55" s="15" t="e">
        <f t="shared" si="2"/>
        <v>#DIV/0!</v>
      </c>
      <c r="K55" s="15"/>
      <c r="L55" s="15" t="e">
        <f t="shared" si="3"/>
        <v>#DIV/0!</v>
      </c>
      <c r="M55" s="15" t="e">
        <f t="shared" si="4"/>
        <v>#DIV/0!</v>
      </c>
      <c r="O55" s="35"/>
    </row>
    <row r="56" spans="1:15" ht="15.75" hidden="1">
      <c r="A56" s="16">
        <v>41020600</v>
      </c>
      <c r="B56" s="32" t="s">
        <v>69</v>
      </c>
      <c r="C56" s="56"/>
      <c r="D56" s="57"/>
      <c r="E56" s="19"/>
      <c r="F56" s="19"/>
      <c r="G56" s="20">
        <f t="shared" si="1"/>
        <v>0</v>
      </c>
      <c r="H56" s="19"/>
      <c r="I56" s="19"/>
      <c r="J56" s="15" t="e">
        <f t="shared" si="2"/>
        <v>#DIV/0!</v>
      </c>
      <c r="K56" s="15"/>
      <c r="L56" s="15" t="e">
        <f t="shared" si="3"/>
        <v>#DIV/0!</v>
      </c>
      <c r="M56" s="15" t="e">
        <f t="shared" si="4"/>
        <v>#DIV/0!</v>
      </c>
      <c r="O56" s="35"/>
    </row>
    <row r="57" spans="1:15" ht="31.5" hidden="1">
      <c r="A57" s="16">
        <v>41021800</v>
      </c>
      <c r="B57" s="32" t="s">
        <v>67</v>
      </c>
      <c r="C57" s="56"/>
      <c r="D57" s="57"/>
      <c r="E57" s="19"/>
      <c r="F57" s="19"/>
      <c r="G57" s="20">
        <f t="shared" si="1"/>
        <v>0</v>
      </c>
      <c r="H57" s="19"/>
      <c r="I57" s="19"/>
      <c r="J57" s="15" t="e">
        <f t="shared" si="2"/>
        <v>#DIV/0!</v>
      </c>
      <c r="K57" s="15"/>
      <c r="L57" s="15" t="e">
        <f t="shared" si="3"/>
        <v>#DIV/0!</v>
      </c>
      <c r="M57" s="15" t="e">
        <f t="shared" si="4"/>
        <v>#DIV/0!</v>
      </c>
      <c r="O57" s="35"/>
    </row>
    <row r="58" spans="1:15" ht="15.75" hidden="1">
      <c r="A58" s="16">
        <v>41020900</v>
      </c>
      <c r="B58" s="32" t="s">
        <v>28</v>
      </c>
      <c r="C58" s="56"/>
      <c r="D58" s="57"/>
      <c r="E58" s="19"/>
      <c r="F58" s="19"/>
      <c r="G58" s="20">
        <f t="shared" si="1"/>
        <v>0</v>
      </c>
      <c r="H58" s="19"/>
      <c r="I58" s="19"/>
      <c r="J58" s="15" t="e">
        <f t="shared" si="2"/>
        <v>#DIV/0!</v>
      </c>
      <c r="K58" s="15"/>
      <c r="L58" s="15" t="e">
        <f t="shared" si="3"/>
        <v>#DIV/0!</v>
      </c>
      <c r="M58" s="15" t="e">
        <f t="shared" si="4"/>
        <v>#DIV/0!</v>
      </c>
      <c r="O58" s="35"/>
    </row>
    <row r="59" spans="1:15" ht="63" hidden="1">
      <c r="A59" s="16">
        <v>41021000</v>
      </c>
      <c r="B59" s="32" t="s">
        <v>29</v>
      </c>
      <c r="C59" s="56"/>
      <c r="D59" s="57"/>
      <c r="E59" s="19"/>
      <c r="F59" s="19"/>
      <c r="G59" s="20">
        <f t="shared" si="1"/>
        <v>0</v>
      </c>
      <c r="H59" s="19"/>
      <c r="I59" s="19"/>
      <c r="J59" s="15" t="e">
        <f t="shared" si="2"/>
        <v>#DIV/0!</v>
      </c>
      <c r="K59" s="15"/>
      <c r="L59" s="15" t="e">
        <f t="shared" si="3"/>
        <v>#DIV/0!</v>
      </c>
      <c r="M59" s="15" t="e">
        <f t="shared" si="4"/>
        <v>#DIV/0!</v>
      </c>
      <c r="O59" s="35"/>
    </row>
    <row r="60" spans="1:15" ht="47.25" hidden="1">
      <c r="A60" s="16">
        <v>41020600</v>
      </c>
      <c r="B60" s="41" t="s">
        <v>30</v>
      </c>
      <c r="C60" s="56"/>
      <c r="D60" s="57"/>
      <c r="E60" s="19"/>
      <c r="F60" s="19"/>
      <c r="G60" s="20">
        <f t="shared" si="1"/>
        <v>0</v>
      </c>
      <c r="H60" s="19"/>
      <c r="I60" s="19"/>
      <c r="J60" s="15" t="e">
        <f t="shared" si="2"/>
        <v>#DIV/0!</v>
      </c>
      <c r="K60" s="15"/>
      <c r="L60" s="15" t="e">
        <f t="shared" si="3"/>
        <v>#DIV/0!</v>
      </c>
      <c r="M60" s="15" t="e">
        <f t="shared" si="4"/>
        <v>#DIV/0!</v>
      </c>
      <c r="O60" s="35"/>
    </row>
    <row r="61" spans="1:15" ht="15.75">
      <c r="A61" s="16">
        <v>41021800</v>
      </c>
      <c r="B61" s="41" t="s">
        <v>68</v>
      </c>
      <c r="C61" s="58" t="e">
        <f>SUM(#REF!)</f>
        <v>#REF!</v>
      </c>
      <c r="D61" s="59"/>
      <c r="E61" s="59"/>
      <c r="F61" s="59"/>
      <c r="G61" s="20">
        <f t="shared" si="1"/>
        <v>0</v>
      </c>
      <c r="H61" s="59"/>
      <c r="I61" s="59"/>
      <c r="J61" s="15" t="e">
        <f t="shared" si="2"/>
        <v>#DIV/0!</v>
      </c>
      <c r="K61" s="15"/>
      <c r="L61" s="15" t="e">
        <f t="shared" si="3"/>
        <v>#DIV/0!</v>
      </c>
      <c r="M61" s="15" t="e">
        <f t="shared" si="4"/>
        <v>#DIV/0!</v>
      </c>
      <c r="O61" s="35"/>
    </row>
    <row r="62" spans="1:15" ht="15.75">
      <c r="A62" s="30">
        <v>41030000</v>
      </c>
      <c r="B62" s="41" t="s">
        <v>31</v>
      </c>
      <c r="C62" s="18"/>
      <c r="D62" s="38">
        <f>D65+D66</f>
        <v>5293.4</v>
      </c>
      <c r="E62" s="38">
        <f>E65+E66</f>
        <v>0</v>
      </c>
      <c r="F62" s="38">
        <f>F65+F66</f>
        <v>2590.1</v>
      </c>
      <c r="G62" s="20">
        <f t="shared" si="1"/>
        <v>2646.7</v>
      </c>
      <c r="H62" s="38">
        <f aca="true" t="shared" si="11" ref="H62:M62">H65+H66</f>
        <v>2240.2</v>
      </c>
      <c r="I62" s="38">
        <f t="shared" si="11"/>
        <v>2364</v>
      </c>
      <c r="J62" s="23" t="e">
        <f t="shared" si="11"/>
        <v>#DIV/0!</v>
      </c>
      <c r="K62" s="23">
        <f t="shared" si="11"/>
        <v>0</v>
      </c>
      <c r="L62" s="23" t="e">
        <f t="shared" si="11"/>
        <v>#DIV/0!</v>
      </c>
      <c r="M62" s="23" t="e">
        <f t="shared" si="11"/>
        <v>#DIV/0!</v>
      </c>
      <c r="O62" s="35"/>
    </row>
    <row r="63" spans="1:15" ht="47.25" customHeight="1">
      <c r="A63" s="16">
        <v>41052600</v>
      </c>
      <c r="B63" s="41" t="s">
        <v>91</v>
      </c>
      <c r="C63" s="56"/>
      <c r="D63" s="57"/>
      <c r="E63" s="19"/>
      <c r="F63" s="19"/>
      <c r="G63" s="20">
        <f t="shared" si="1"/>
        <v>0</v>
      </c>
      <c r="H63" s="19"/>
      <c r="I63" s="19"/>
      <c r="J63" s="15" t="e">
        <f t="shared" si="2"/>
        <v>#DIV/0!</v>
      </c>
      <c r="K63" s="15"/>
      <c r="L63" s="15" t="e">
        <f t="shared" si="3"/>
        <v>#DIV/0!</v>
      </c>
      <c r="M63" s="15" t="e">
        <f t="shared" si="4"/>
        <v>#DIV/0!</v>
      </c>
      <c r="O63" s="35"/>
    </row>
    <row r="64" spans="1:15" ht="0.75" customHeight="1">
      <c r="A64" s="16">
        <v>41030500</v>
      </c>
      <c r="B64" s="32" t="s">
        <v>32</v>
      </c>
      <c r="C64" s="56"/>
      <c r="D64" s="57"/>
      <c r="E64" s="19"/>
      <c r="F64" s="19"/>
      <c r="G64" s="20">
        <f t="shared" si="1"/>
        <v>0</v>
      </c>
      <c r="H64" s="19"/>
      <c r="I64" s="19"/>
      <c r="J64" s="15" t="e">
        <f t="shared" si="2"/>
        <v>#DIV/0!</v>
      </c>
      <c r="K64" s="15"/>
      <c r="L64" s="15" t="e">
        <f t="shared" si="3"/>
        <v>#DIV/0!</v>
      </c>
      <c r="M64" s="15" t="e">
        <f t="shared" si="4"/>
        <v>#DIV/0!</v>
      </c>
      <c r="O64" s="35"/>
    </row>
    <row r="65" spans="1:15" ht="27.75" customHeight="1">
      <c r="A65" s="60">
        <v>41053900</v>
      </c>
      <c r="B65" s="32" t="s">
        <v>33</v>
      </c>
      <c r="C65" s="18"/>
      <c r="D65" s="19">
        <v>5293.4</v>
      </c>
      <c r="E65" s="19"/>
      <c r="F65" s="19">
        <v>2590.1</v>
      </c>
      <c r="G65" s="20">
        <f t="shared" si="1"/>
        <v>2646.7</v>
      </c>
      <c r="H65" s="19">
        <v>2240.2</v>
      </c>
      <c r="I65" s="19">
        <v>2364</v>
      </c>
      <c r="J65" s="15">
        <f t="shared" si="2"/>
        <v>0.44659387161370767</v>
      </c>
      <c r="K65" s="15"/>
      <c r="L65" s="15">
        <f t="shared" si="3"/>
        <v>0.9127060731245898</v>
      </c>
      <c r="M65" s="15">
        <f t="shared" si="4"/>
        <v>0.8931877432274153</v>
      </c>
      <c r="O65" s="35"/>
    </row>
    <row r="66" spans="1:15" ht="31.5">
      <c r="A66" s="60">
        <v>41037000</v>
      </c>
      <c r="B66" s="32" t="s">
        <v>62</v>
      </c>
      <c r="C66" s="18"/>
      <c r="D66" s="19"/>
      <c r="E66" s="19"/>
      <c r="F66" s="19"/>
      <c r="G66" s="20">
        <f t="shared" si="1"/>
        <v>0</v>
      </c>
      <c r="H66" s="19"/>
      <c r="I66" s="19"/>
      <c r="J66" s="15" t="e">
        <f t="shared" si="2"/>
        <v>#DIV/0!</v>
      </c>
      <c r="K66" s="15"/>
      <c r="L66" s="15" t="e">
        <f t="shared" si="3"/>
        <v>#DIV/0!</v>
      </c>
      <c r="M66" s="15" t="e">
        <f t="shared" si="4"/>
        <v>#DIV/0!</v>
      </c>
      <c r="O66" s="35"/>
    </row>
    <row r="67" spans="1:15" s="52" customFormat="1" ht="27.75" customHeight="1">
      <c r="A67" s="61">
        <v>900102</v>
      </c>
      <c r="B67" s="21" t="s">
        <v>34</v>
      </c>
      <c r="C67" s="43" t="e">
        <f aca="true" t="shared" si="12" ref="C67:I67">+C49+C50</f>
        <v>#VALUE!</v>
      </c>
      <c r="D67" s="43">
        <f>+D49+D50</f>
        <v>15583.199999999999</v>
      </c>
      <c r="E67" s="43">
        <f t="shared" si="12"/>
        <v>0</v>
      </c>
      <c r="F67" s="43">
        <f t="shared" si="12"/>
        <v>6592.4</v>
      </c>
      <c r="G67" s="20">
        <f t="shared" si="1"/>
        <v>7791.599999999999</v>
      </c>
      <c r="H67" s="43">
        <f t="shared" si="12"/>
        <v>6617.7</v>
      </c>
      <c r="I67" s="43">
        <f t="shared" si="12"/>
        <v>6456.9</v>
      </c>
      <c r="J67" s="15">
        <f t="shared" si="2"/>
        <v>0.41435006930540585</v>
      </c>
      <c r="K67" s="15"/>
      <c r="L67" s="15">
        <f t="shared" si="3"/>
        <v>0.9794460287603908</v>
      </c>
      <c r="M67" s="15">
        <f t="shared" si="4"/>
        <v>0.8287001386108117</v>
      </c>
      <c r="O67" s="53"/>
    </row>
    <row r="68" spans="1:15" s="52" customFormat="1" ht="27.75" customHeight="1">
      <c r="A68" s="61"/>
      <c r="B68" s="21"/>
      <c r="C68" s="43"/>
      <c r="D68" s="43"/>
      <c r="E68" s="43"/>
      <c r="F68" s="43"/>
      <c r="G68" s="20">
        <f t="shared" si="1"/>
        <v>0</v>
      </c>
      <c r="H68" s="43"/>
      <c r="I68" s="43"/>
      <c r="J68" s="15" t="e">
        <f t="shared" si="2"/>
        <v>#DIV/0!</v>
      </c>
      <c r="K68" s="15"/>
      <c r="L68" s="15" t="e">
        <f t="shared" si="3"/>
        <v>#DIV/0!</v>
      </c>
      <c r="M68" s="15" t="e">
        <f t="shared" si="4"/>
        <v>#DIV/0!</v>
      </c>
      <c r="O68" s="53"/>
    </row>
    <row r="69" spans="1:15" ht="16.5" customHeight="1">
      <c r="A69" s="62"/>
      <c r="B69" s="63" t="s">
        <v>3</v>
      </c>
      <c r="C69" s="56"/>
      <c r="D69" s="64"/>
      <c r="E69" s="64"/>
      <c r="F69" s="64"/>
      <c r="G69" s="20">
        <f t="shared" si="1"/>
        <v>0</v>
      </c>
      <c r="H69" s="64"/>
      <c r="I69" s="64"/>
      <c r="J69" s="15" t="e">
        <f t="shared" si="2"/>
        <v>#DIV/0!</v>
      </c>
      <c r="K69" s="15"/>
      <c r="L69" s="15" t="e">
        <f t="shared" si="3"/>
        <v>#DIV/0!</v>
      </c>
      <c r="M69" s="15" t="e">
        <f t="shared" si="4"/>
        <v>#DIV/0!</v>
      </c>
      <c r="O69" s="35"/>
    </row>
    <row r="70" spans="1:15" ht="13.5" customHeight="1">
      <c r="A70" s="63">
        <v>10000000</v>
      </c>
      <c r="B70" s="65" t="s">
        <v>35</v>
      </c>
      <c r="C70" s="56"/>
      <c r="D70" s="38">
        <f>D71+D74+D78</f>
        <v>0</v>
      </c>
      <c r="E70" s="38">
        <f>E71+E74+E78</f>
        <v>0</v>
      </c>
      <c r="F70" s="38">
        <f>F71+F74+F78</f>
        <v>0</v>
      </c>
      <c r="G70" s="20">
        <f t="shared" si="1"/>
        <v>0</v>
      </c>
      <c r="H70" s="38">
        <f>H71+H74+H78</f>
        <v>3.2</v>
      </c>
      <c r="I70" s="38">
        <f>I78</f>
        <v>0.5</v>
      </c>
      <c r="J70" s="15" t="e">
        <f t="shared" si="2"/>
        <v>#DIV/0!</v>
      </c>
      <c r="K70" s="15"/>
      <c r="L70" s="15" t="e">
        <f t="shared" si="3"/>
        <v>#DIV/0!</v>
      </c>
      <c r="M70" s="15" t="e">
        <f t="shared" si="4"/>
        <v>#DIV/0!</v>
      </c>
      <c r="O70" s="35"/>
    </row>
    <row r="71" spans="1:15" ht="15.75" hidden="1">
      <c r="A71" s="63">
        <v>12000000</v>
      </c>
      <c r="B71" s="65" t="s">
        <v>36</v>
      </c>
      <c r="C71" s="56"/>
      <c r="D71" s="66">
        <f>D72+D73</f>
        <v>0</v>
      </c>
      <c r="E71" s="66">
        <f>E72+E73</f>
        <v>0</v>
      </c>
      <c r="F71" s="66">
        <f>F72+F73</f>
        <v>0</v>
      </c>
      <c r="G71" s="20">
        <f t="shared" si="1"/>
        <v>0</v>
      </c>
      <c r="H71" s="66">
        <f>H72+H73</f>
        <v>0</v>
      </c>
      <c r="I71" s="66">
        <f>I72+I73</f>
        <v>0</v>
      </c>
      <c r="J71" s="15" t="e">
        <f t="shared" si="2"/>
        <v>#DIV/0!</v>
      </c>
      <c r="K71" s="15"/>
      <c r="L71" s="15" t="e">
        <f t="shared" si="3"/>
        <v>#DIV/0!</v>
      </c>
      <c r="M71" s="15" t="e">
        <f t="shared" si="4"/>
        <v>#DIV/0!</v>
      </c>
      <c r="O71" s="35"/>
    </row>
    <row r="72" spans="1:15" ht="31.5" hidden="1">
      <c r="A72" s="67">
        <v>12020000</v>
      </c>
      <c r="B72" s="68" t="s">
        <v>37</v>
      </c>
      <c r="C72" s="56"/>
      <c r="D72" s="64"/>
      <c r="E72" s="64"/>
      <c r="F72" s="64"/>
      <c r="G72" s="20">
        <f t="shared" si="1"/>
        <v>0</v>
      </c>
      <c r="H72" s="64"/>
      <c r="I72" s="57"/>
      <c r="J72" s="15" t="e">
        <f t="shared" si="2"/>
        <v>#DIV/0!</v>
      </c>
      <c r="K72" s="15"/>
      <c r="L72" s="15" t="e">
        <f t="shared" si="3"/>
        <v>#DIV/0!</v>
      </c>
      <c r="M72" s="15" t="e">
        <f t="shared" si="4"/>
        <v>#DIV/0!</v>
      </c>
      <c r="O72" s="35"/>
    </row>
    <row r="73" spans="1:15" ht="15.75" hidden="1">
      <c r="A73" s="67">
        <v>12030000</v>
      </c>
      <c r="B73" s="68" t="s">
        <v>38</v>
      </c>
      <c r="C73" s="56"/>
      <c r="D73" s="57"/>
      <c r="E73" s="64"/>
      <c r="F73" s="64"/>
      <c r="G73" s="20">
        <f aca="true" t="shared" si="13" ref="G73:G105">D73/12*6</f>
        <v>0</v>
      </c>
      <c r="H73" s="64"/>
      <c r="I73" s="57"/>
      <c r="J73" s="15" t="e">
        <f t="shared" si="2"/>
        <v>#DIV/0!</v>
      </c>
      <c r="K73" s="15"/>
      <c r="L73" s="15" t="e">
        <f t="shared" si="3"/>
        <v>#DIV/0!</v>
      </c>
      <c r="M73" s="15" t="e">
        <f t="shared" si="4"/>
        <v>#DIV/0!</v>
      </c>
      <c r="O73" s="35"/>
    </row>
    <row r="74" spans="1:15" ht="15.75" hidden="1">
      <c r="A74" s="63">
        <v>18000000</v>
      </c>
      <c r="B74" s="69" t="s">
        <v>2</v>
      </c>
      <c r="C74" s="56"/>
      <c r="D74" s="38">
        <f>D76+D77+D75</f>
        <v>0</v>
      </c>
      <c r="E74" s="38">
        <f>E76+E77+E75</f>
        <v>0</v>
      </c>
      <c r="F74" s="38">
        <f>F76+F77+F75</f>
        <v>0</v>
      </c>
      <c r="G74" s="20">
        <f t="shared" si="13"/>
        <v>0</v>
      </c>
      <c r="H74" s="38">
        <f>H76+H77+H75</f>
        <v>0</v>
      </c>
      <c r="I74" s="38">
        <f>I76+I77+I75</f>
        <v>0</v>
      </c>
      <c r="J74" s="15" t="e">
        <f t="shared" si="2"/>
        <v>#DIV/0!</v>
      </c>
      <c r="K74" s="15"/>
      <c r="L74" s="15" t="e">
        <f t="shared" si="3"/>
        <v>#DIV/0!</v>
      </c>
      <c r="M74" s="15" t="e">
        <f t="shared" si="4"/>
        <v>#DIV/0!</v>
      </c>
      <c r="O74" s="35"/>
    </row>
    <row r="75" spans="1:15" ht="15.75" hidden="1">
      <c r="A75" s="67">
        <v>18010200</v>
      </c>
      <c r="B75" s="68" t="s">
        <v>70</v>
      </c>
      <c r="C75" s="56"/>
      <c r="D75" s="19"/>
      <c r="E75" s="38"/>
      <c r="F75" s="38"/>
      <c r="G75" s="20">
        <f t="shared" si="13"/>
        <v>0</v>
      </c>
      <c r="H75" s="38"/>
      <c r="I75" s="19"/>
      <c r="J75" s="15" t="e">
        <f t="shared" si="2"/>
        <v>#DIV/0!</v>
      </c>
      <c r="K75" s="15"/>
      <c r="L75" s="15" t="e">
        <f t="shared" si="3"/>
        <v>#DIV/0!</v>
      </c>
      <c r="M75" s="15" t="e">
        <f t="shared" si="4"/>
        <v>#DIV/0!</v>
      </c>
      <c r="O75" s="35"/>
    </row>
    <row r="76" spans="1:15" ht="31.5" hidden="1">
      <c r="A76" s="67">
        <v>18041500</v>
      </c>
      <c r="B76" s="68" t="s">
        <v>39</v>
      </c>
      <c r="C76" s="56"/>
      <c r="D76" s="64"/>
      <c r="E76" s="64"/>
      <c r="F76" s="57"/>
      <c r="G76" s="20">
        <f t="shared" si="13"/>
        <v>0</v>
      </c>
      <c r="H76" s="64"/>
      <c r="I76" s="57"/>
      <c r="J76" s="15" t="e">
        <f t="shared" si="2"/>
        <v>#DIV/0!</v>
      </c>
      <c r="K76" s="15"/>
      <c r="L76" s="15" t="e">
        <f t="shared" si="3"/>
        <v>#DIV/0!</v>
      </c>
      <c r="M76" s="15" t="e">
        <f t="shared" si="4"/>
        <v>#DIV/0!</v>
      </c>
      <c r="O76" s="35"/>
    </row>
    <row r="77" spans="1:15" ht="15.75" hidden="1">
      <c r="A77" s="16">
        <v>18050000</v>
      </c>
      <c r="B77" s="70" t="s">
        <v>40</v>
      </c>
      <c r="C77" s="33">
        <v>35.1</v>
      </c>
      <c r="D77" s="25"/>
      <c r="E77" s="25"/>
      <c r="F77" s="25"/>
      <c r="G77" s="20">
        <f t="shared" si="13"/>
        <v>0</v>
      </c>
      <c r="H77" s="25"/>
      <c r="I77" s="25"/>
      <c r="J77" s="15" t="e">
        <f aca="true" t="shared" si="14" ref="J77:J103">I77/D77</f>
        <v>#DIV/0!</v>
      </c>
      <c r="K77" s="15"/>
      <c r="L77" s="15" t="e">
        <f aca="true" t="shared" si="15" ref="L77:L105">I77/F77</f>
        <v>#DIV/0!</v>
      </c>
      <c r="M77" s="15" t="e">
        <f aca="true" t="shared" si="16" ref="M77:M105">I77/G77</f>
        <v>#DIV/0!</v>
      </c>
      <c r="O77" s="35"/>
    </row>
    <row r="78" spans="1:15" ht="15.75">
      <c r="A78" s="30">
        <v>19000000</v>
      </c>
      <c r="B78" s="71" t="s">
        <v>41</v>
      </c>
      <c r="C78" s="18"/>
      <c r="D78" s="38">
        <f>D79+D80</f>
        <v>0</v>
      </c>
      <c r="E78" s="38">
        <f>E79+E80</f>
        <v>0</v>
      </c>
      <c r="F78" s="38">
        <f>F79+F80</f>
        <v>0</v>
      </c>
      <c r="G78" s="20">
        <f t="shared" si="13"/>
        <v>0</v>
      </c>
      <c r="H78" s="38">
        <f>H79+H80</f>
        <v>3.2</v>
      </c>
      <c r="I78" s="38">
        <f>I79+I80</f>
        <v>0.5</v>
      </c>
      <c r="J78" s="15" t="e">
        <f t="shared" si="14"/>
        <v>#DIV/0!</v>
      </c>
      <c r="K78" s="15"/>
      <c r="L78" s="15" t="e">
        <f t="shared" si="15"/>
        <v>#DIV/0!</v>
      </c>
      <c r="M78" s="15" t="e">
        <f t="shared" si="16"/>
        <v>#DIV/0!</v>
      </c>
      <c r="O78" s="35"/>
    </row>
    <row r="79" spans="1:15" ht="15.75">
      <c r="A79" s="16">
        <v>19010000</v>
      </c>
      <c r="B79" s="42" t="s">
        <v>42</v>
      </c>
      <c r="C79" s="18"/>
      <c r="D79" s="19"/>
      <c r="E79" s="19"/>
      <c r="F79" s="19"/>
      <c r="G79" s="20">
        <f t="shared" si="13"/>
        <v>0</v>
      </c>
      <c r="H79" s="19">
        <v>3.2</v>
      </c>
      <c r="I79" s="19">
        <v>0.5</v>
      </c>
      <c r="J79" s="15" t="e">
        <f t="shared" si="14"/>
        <v>#DIV/0!</v>
      </c>
      <c r="K79" s="15"/>
      <c r="L79" s="15" t="e">
        <f t="shared" si="15"/>
        <v>#DIV/0!</v>
      </c>
      <c r="M79" s="15" t="e">
        <f t="shared" si="16"/>
        <v>#DIV/0!</v>
      </c>
      <c r="O79" s="35"/>
    </row>
    <row r="80" spans="1:15" ht="31.5" hidden="1">
      <c r="A80" s="72">
        <v>19050000</v>
      </c>
      <c r="B80" s="42" t="s">
        <v>43</v>
      </c>
      <c r="C80" s="18">
        <v>1.3</v>
      </c>
      <c r="D80" s="19"/>
      <c r="E80" s="19"/>
      <c r="F80" s="19"/>
      <c r="G80" s="20">
        <f t="shared" si="13"/>
        <v>0</v>
      </c>
      <c r="H80" s="19"/>
      <c r="I80" s="19"/>
      <c r="J80" s="15" t="e">
        <f t="shared" si="14"/>
        <v>#DIV/0!</v>
      </c>
      <c r="K80" s="15"/>
      <c r="L80" s="15" t="e">
        <f t="shared" si="15"/>
        <v>#DIV/0!</v>
      </c>
      <c r="M80" s="15" t="e">
        <f t="shared" si="16"/>
        <v>#DIV/0!</v>
      </c>
      <c r="O80" s="35"/>
    </row>
    <row r="81" spans="1:15" ht="15.75">
      <c r="A81" s="73">
        <v>20000000</v>
      </c>
      <c r="B81" s="74" t="s">
        <v>44</v>
      </c>
      <c r="C81" s="18"/>
      <c r="D81" s="38">
        <f>D83+D84+D82</f>
        <v>421</v>
      </c>
      <c r="E81" s="38">
        <f>E83+E84+E82</f>
        <v>0</v>
      </c>
      <c r="F81" s="38">
        <f>F83+F84+F82</f>
        <v>175.39999999999998</v>
      </c>
      <c r="G81" s="20">
        <f t="shared" si="13"/>
        <v>210.5</v>
      </c>
      <c r="H81" s="38">
        <f>H83+H84+H82</f>
        <v>207.39999999999998</v>
      </c>
      <c r="I81" s="38">
        <f>I83+I84+I82</f>
        <v>131.5</v>
      </c>
      <c r="J81" s="15">
        <f t="shared" si="14"/>
        <v>0.31235154394299286</v>
      </c>
      <c r="K81" s="15"/>
      <c r="L81" s="15">
        <f t="shared" si="15"/>
        <v>0.7497149372862031</v>
      </c>
      <c r="M81" s="15">
        <f t="shared" si="16"/>
        <v>0.6247030878859857</v>
      </c>
      <c r="O81" s="35"/>
    </row>
    <row r="82" spans="1:15" ht="18.75" customHeight="1">
      <c r="A82" s="72">
        <v>21110000</v>
      </c>
      <c r="B82" s="42" t="s">
        <v>66</v>
      </c>
      <c r="C82" s="18"/>
      <c r="D82" s="38"/>
      <c r="E82" s="38"/>
      <c r="F82" s="38"/>
      <c r="G82" s="20">
        <f t="shared" si="13"/>
        <v>0</v>
      </c>
      <c r="H82" s="19"/>
      <c r="I82" s="19">
        <v>2.6</v>
      </c>
      <c r="J82" s="15" t="e">
        <f t="shared" si="14"/>
        <v>#DIV/0!</v>
      </c>
      <c r="K82" s="15"/>
      <c r="L82" s="15" t="e">
        <f t="shared" si="15"/>
        <v>#DIV/0!</v>
      </c>
      <c r="M82" s="15" t="e">
        <f t="shared" si="16"/>
        <v>#DIV/0!</v>
      </c>
      <c r="O82" s="35"/>
    </row>
    <row r="83" spans="1:15" ht="18.75" customHeight="1">
      <c r="A83" s="72">
        <v>24062100</v>
      </c>
      <c r="B83" s="42" t="s">
        <v>45</v>
      </c>
      <c r="C83" s="18"/>
      <c r="D83" s="19"/>
      <c r="E83" s="19"/>
      <c r="F83" s="19"/>
      <c r="G83" s="20">
        <f t="shared" si="13"/>
        <v>0</v>
      </c>
      <c r="H83" s="19"/>
      <c r="I83" s="19"/>
      <c r="J83" s="15" t="e">
        <f t="shared" si="14"/>
        <v>#DIV/0!</v>
      </c>
      <c r="K83" s="15"/>
      <c r="L83" s="15" t="e">
        <f t="shared" si="15"/>
        <v>#DIV/0!</v>
      </c>
      <c r="M83" s="15" t="e">
        <f t="shared" si="16"/>
        <v>#DIV/0!</v>
      </c>
      <c r="O83" s="35"/>
    </row>
    <row r="84" spans="1:15" ht="15.75" customHeight="1">
      <c r="A84" s="75">
        <v>25000000</v>
      </c>
      <c r="B84" s="41" t="s">
        <v>46</v>
      </c>
      <c r="C84" s="18"/>
      <c r="D84" s="38">
        <f>D85+D86</f>
        <v>421</v>
      </c>
      <c r="E84" s="38">
        <f>E85+E86</f>
        <v>0</v>
      </c>
      <c r="F84" s="38">
        <f>F85+F86</f>
        <v>175.39999999999998</v>
      </c>
      <c r="G84" s="20">
        <f t="shared" si="13"/>
        <v>210.5</v>
      </c>
      <c r="H84" s="38">
        <f>H85+H86</f>
        <v>207.39999999999998</v>
      </c>
      <c r="I84" s="38">
        <f>I85+I86</f>
        <v>128.9</v>
      </c>
      <c r="J84" s="15">
        <f t="shared" si="14"/>
        <v>0.3061757719714964</v>
      </c>
      <c r="K84" s="15"/>
      <c r="L84" s="15">
        <f t="shared" si="15"/>
        <v>0.7348916761687573</v>
      </c>
      <c r="M84" s="15">
        <f t="shared" si="16"/>
        <v>0.6123515439429928</v>
      </c>
      <c r="O84" s="35"/>
    </row>
    <row r="85" spans="1:15" ht="29.25" customHeight="1">
      <c r="A85" s="75">
        <v>25010000</v>
      </c>
      <c r="B85" s="76" t="s">
        <v>47</v>
      </c>
      <c r="C85" s="18"/>
      <c r="D85" s="19">
        <v>388.2</v>
      </c>
      <c r="E85" s="19"/>
      <c r="F85" s="19">
        <v>161.7</v>
      </c>
      <c r="G85" s="20">
        <f t="shared" si="13"/>
        <v>194.10000000000002</v>
      </c>
      <c r="H85" s="1">
        <v>156.2</v>
      </c>
      <c r="I85" s="19">
        <v>85.3</v>
      </c>
      <c r="J85" s="15">
        <f t="shared" si="14"/>
        <v>0.21973209685729006</v>
      </c>
      <c r="K85" s="15"/>
      <c r="L85" s="15">
        <f t="shared" si="15"/>
        <v>0.5275200989486704</v>
      </c>
      <c r="M85" s="15">
        <f t="shared" si="16"/>
        <v>0.43946419371458006</v>
      </c>
      <c r="O85" s="35"/>
    </row>
    <row r="86" spans="1:15" ht="18" customHeight="1">
      <c r="A86" s="75">
        <v>25020000</v>
      </c>
      <c r="B86" s="76" t="s">
        <v>48</v>
      </c>
      <c r="C86" s="13" t="e">
        <f>#REF!+#REF!</f>
        <v>#REF!</v>
      </c>
      <c r="D86" s="59">
        <v>32.8</v>
      </c>
      <c r="E86" s="55"/>
      <c r="F86" s="59">
        <v>13.7</v>
      </c>
      <c r="G86" s="20">
        <f t="shared" si="13"/>
        <v>16.4</v>
      </c>
      <c r="H86" s="2">
        <v>51.2</v>
      </c>
      <c r="I86" s="59">
        <v>43.6</v>
      </c>
      <c r="J86" s="15">
        <f t="shared" si="14"/>
        <v>1.329268292682927</v>
      </c>
      <c r="K86" s="15"/>
      <c r="L86" s="15">
        <f t="shared" si="15"/>
        <v>3.1824817518248176</v>
      </c>
      <c r="M86" s="15">
        <f t="shared" si="16"/>
        <v>2.658536585365854</v>
      </c>
      <c r="O86" s="35"/>
    </row>
    <row r="87" spans="1:15" ht="17.25" customHeight="1">
      <c r="A87" s="75">
        <v>31030000</v>
      </c>
      <c r="B87" s="17" t="s">
        <v>65</v>
      </c>
      <c r="C87" s="13">
        <f>C88+C89</f>
        <v>4.2</v>
      </c>
      <c r="D87" s="55">
        <f aca="true" t="shared" si="17" ref="D87:I87">D97</f>
        <v>0</v>
      </c>
      <c r="E87" s="55">
        <f t="shared" si="17"/>
        <v>16.4</v>
      </c>
      <c r="F87" s="55">
        <f t="shared" si="17"/>
        <v>0</v>
      </c>
      <c r="G87" s="20">
        <f t="shared" si="13"/>
        <v>0</v>
      </c>
      <c r="H87" s="55">
        <f t="shared" si="17"/>
        <v>0</v>
      </c>
      <c r="I87" s="55">
        <f t="shared" si="17"/>
        <v>0</v>
      </c>
      <c r="J87" s="15" t="e">
        <f t="shared" si="14"/>
        <v>#DIV/0!</v>
      </c>
      <c r="K87" s="15"/>
      <c r="L87" s="15" t="e">
        <f t="shared" si="15"/>
        <v>#DIV/0!</v>
      </c>
      <c r="M87" s="15" t="e">
        <f t="shared" si="16"/>
        <v>#DIV/0!</v>
      </c>
      <c r="O87" s="35"/>
    </row>
    <row r="88" spans="1:15" ht="15.75" hidden="1">
      <c r="A88" s="16">
        <v>50000000</v>
      </c>
      <c r="B88" s="31" t="s">
        <v>49</v>
      </c>
      <c r="C88" s="18"/>
      <c r="D88" s="19"/>
      <c r="E88" s="19"/>
      <c r="F88" s="19"/>
      <c r="G88" s="20">
        <f t="shared" si="13"/>
        <v>0</v>
      </c>
      <c r="H88" s="19"/>
      <c r="I88" s="19"/>
      <c r="J88" s="15" t="e">
        <f t="shared" si="14"/>
        <v>#DIV/0!</v>
      </c>
      <c r="K88" s="15"/>
      <c r="L88" s="15" t="e">
        <f t="shared" si="15"/>
        <v>#DIV/0!</v>
      </c>
      <c r="M88" s="15" t="e">
        <f t="shared" si="16"/>
        <v>#DIV/0!</v>
      </c>
      <c r="O88" s="35"/>
    </row>
    <row r="89" spans="1:15" ht="31.5" hidden="1">
      <c r="A89" s="16">
        <v>50080000</v>
      </c>
      <c r="B89" s="17" t="s">
        <v>43</v>
      </c>
      <c r="C89" s="22">
        <v>4.2</v>
      </c>
      <c r="D89" s="19"/>
      <c r="E89" s="38"/>
      <c r="F89" s="38"/>
      <c r="G89" s="20">
        <f t="shared" si="13"/>
        <v>0</v>
      </c>
      <c r="H89" s="19"/>
      <c r="I89" s="19"/>
      <c r="J89" s="15" t="e">
        <f t="shared" si="14"/>
        <v>#DIV/0!</v>
      </c>
      <c r="K89" s="15"/>
      <c r="L89" s="15" t="e">
        <f t="shared" si="15"/>
        <v>#DIV/0!</v>
      </c>
      <c r="M89" s="15" t="e">
        <f t="shared" si="16"/>
        <v>#DIV/0!</v>
      </c>
      <c r="O89" s="35"/>
    </row>
    <row r="90" spans="1:15" ht="63" hidden="1">
      <c r="A90" s="16">
        <v>50110000</v>
      </c>
      <c r="B90" s="17" t="s">
        <v>50</v>
      </c>
      <c r="C90" s="13">
        <f>+C91+C92</f>
        <v>2</v>
      </c>
      <c r="D90" s="14">
        <f>+D91+D92</f>
        <v>0</v>
      </c>
      <c r="E90" s="14">
        <f>+E91+E92</f>
        <v>1.2</v>
      </c>
      <c r="F90" s="14"/>
      <c r="G90" s="20">
        <f t="shared" si="13"/>
        <v>0</v>
      </c>
      <c r="H90" s="14"/>
      <c r="I90" s="14">
        <f>+I91+I92+I95</f>
        <v>0</v>
      </c>
      <c r="J90" s="15" t="e">
        <f t="shared" si="14"/>
        <v>#DIV/0!</v>
      </c>
      <c r="K90" s="15"/>
      <c r="L90" s="15" t="e">
        <f t="shared" si="15"/>
        <v>#DIV/0!</v>
      </c>
      <c r="M90" s="15" t="e">
        <f t="shared" si="16"/>
        <v>#DIV/0!</v>
      </c>
      <c r="O90" s="35"/>
    </row>
    <row r="91" spans="1:15" ht="47.25" hidden="1">
      <c r="A91" s="16">
        <v>41031200</v>
      </c>
      <c r="B91" s="32" t="s">
        <v>51</v>
      </c>
      <c r="C91" s="18">
        <v>2</v>
      </c>
      <c r="D91" s="19"/>
      <c r="E91" s="19">
        <v>1.2</v>
      </c>
      <c r="F91" s="19"/>
      <c r="G91" s="20">
        <f t="shared" si="13"/>
        <v>0</v>
      </c>
      <c r="H91" s="19"/>
      <c r="I91" s="19"/>
      <c r="J91" s="15" t="e">
        <f t="shared" si="14"/>
        <v>#DIV/0!</v>
      </c>
      <c r="K91" s="15"/>
      <c r="L91" s="15" t="e">
        <f t="shared" si="15"/>
        <v>#DIV/0!</v>
      </c>
      <c r="M91" s="15" t="e">
        <f t="shared" si="16"/>
        <v>#DIV/0!</v>
      </c>
      <c r="O91" s="35"/>
    </row>
    <row r="92" spans="1:15" ht="47.25" hidden="1">
      <c r="A92" s="16">
        <v>41034700</v>
      </c>
      <c r="B92" s="32" t="s">
        <v>52</v>
      </c>
      <c r="C92" s="18"/>
      <c r="D92" s="19"/>
      <c r="E92" s="19"/>
      <c r="F92" s="19"/>
      <c r="G92" s="20">
        <f t="shared" si="13"/>
        <v>0</v>
      </c>
      <c r="H92" s="19"/>
      <c r="I92" s="19"/>
      <c r="J92" s="15" t="e">
        <f t="shared" si="14"/>
        <v>#DIV/0!</v>
      </c>
      <c r="K92" s="15"/>
      <c r="L92" s="15" t="e">
        <f t="shared" si="15"/>
        <v>#DIV/0!</v>
      </c>
      <c r="M92" s="15" t="e">
        <f t="shared" si="16"/>
        <v>#DIV/0!</v>
      </c>
      <c r="O92" s="35"/>
    </row>
    <row r="93" spans="1:15" ht="15.75" hidden="1">
      <c r="A93" s="16">
        <v>50110000</v>
      </c>
      <c r="B93" s="32" t="s">
        <v>53</v>
      </c>
      <c r="C93" s="18"/>
      <c r="D93" s="19"/>
      <c r="E93" s="19"/>
      <c r="F93" s="19"/>
      <c r="G93" s="20">
        <f t="shared" si="13"/>
        <v>0</v>
      </c>
      <c r="H93" s="19"/>
      <c r="I93" s="19"/>
      <c r="J93" s="15" t="e">
        <f t="shared" si="14"/>
        <v>#DIV/0!</v>
      </c>
      <c r="K93" s="15"/>
      <c r="L93" s="15" t="e">
        <f t="shared" si="15"/>
        <v>#DIV/0!</v>
      </c>
      <c r="M93" s="15" t="e">
        <f t="shared" si="16"/>
        <v>#DIV/0!</v>
      </c>
      <c r="O93" s="35"/>
    </row>
    <row r="94" spans="1:15" ht="47.25" hidden="1">
      <c r="A94" s="16">
        <v>41030800</v>
      </c>
      <c r="B94" s="32" t="s">
        <v>54</v>
      </c>
      <c r="C94" s="18">
        <v>12.5</v>
      </c>
      <c r="D94" s="19"/>
      <c r="E94" s="19"/>
      <c r="F94" s="19"/>
      <c r="G94" s="20">
        <f t="shared" si="13"/>
        <v>0</v>
      </c>
      <c r="H94" s="19"/>
      <c r="I94" s="19"/>
      <c r="J94" s="15" t="e">
        <f t="shared" si="14"/>
        <v>#DIV/0!</v>
      </c>
      <c r="K94" s="15"/>
      <c r="L94" s="15" t="e">
        <f t="shared" si="15"/>
        <v>#DIV/0!</v>
      </c>
      <c r="M94" s="15" t="e">
        <f t="shared" si="16"/>
        <v>#DIV/0!</v>
      </c>
      <c r="O94" s="35"/>
    </row>
    <row r="95" spans="1:15" ht="31.5" hidden="1">
      <c r="A95" s="16">
        <v>43010000</v>
      </c>
      <c r="B95" s="77" t="s">
        <v>55</v>
      </c>
      <c r="C95" s="18"/>
      <c r="D95" s="19"/>
      <c r="E95" s="19"/>
      <c r="F95" s="19"/>
      <c r="G95" s="20">
        <f t="shared" si="13"/>
        <v>0</v>
      </c>
      <c r="H95" s="19"/>
      <c r="I95" s="19"/>
      <c r="J95" s="15" t="e">
        <f t="shared" si="14"/>
        <v>#DIV/0!</v>
      </c>
      <c r="K95" s="15"/>
      <c r="L95" s="15" t="e">
        <f t="shared" si="15"/>
        <v>#DIV/0!</v>
      </c>
      <c r="M95" s="15" t="e">
        <f t="shared" si="16"/>
        <v>#DIV/0!</v>
      </c>
      <c r="O95" s="35"/>
    </row>
    <row r="96" spans="1:15" ht="31.5" hidden="1">
      <c r="A96" s="16">
        <v>41030400</v>
      </c>
      <c r="B96" s="77" t="s">
        <v>56</v>
      </c>
      <c r="C96" s="18">
        <v>37.1</v>
      </c>
      <c r="D96" s="19"/>
      <c r="E96" s="19">
        <v>7.5</v>
      </c>
      <c r="F96" s="19"/>
      <c r="G96" s="20">
        <f t="shared" si="13"/>
        <v>0</v>
      </c>
      <c r="H96" s="19"/>
      <c r="I96" s="19"/>
      <c r="J96" s="15" t="e">
        <f t="shared" si="14"/>
        <v>#DIV/0!</v>
      </c>
      <c r="K96" s="15"/>
      <c r="L96" s="15" t="e">
        <f t="shared" si="15"/>
        <v>#DIV/0!</v>
      </c>
      <c r="M96" s="15" t="e">
        <f t="shared" si="16"/>
        <v>#DIV/0!</v>
      </c>
      <c r="O96" s="35"/>
    </row>
    <row r="97" spans="1:15" ht="15.75">
      <c r="A97" s="16">
        <v>33010400</v>
      </c>
      <c r="B97" s="77" t="s">
        <v>83</v>
      </c>
      <c r="C97" s="18">
        <v>120.5</v>
      </c>
      <c r="D97" s="19"/>
      <c r="E97" s="19">
        <v>16.4</v>
      </c>
      <c r="F97" s="19"/>
      <c r="G97" s="20">
        <f t="shared" si="13"/>
        <v>0</v>
      </c>
      <c r="H97" s="19"/>
      <c r="I97" s="19"/>
      <c r="J97" s="15" t="e">
        <f t="shared" si="14"/>
        <v>#DIV/0!</v>
      </c>
      <c r="K97" s="15"/>
      <c r="L97" s="15" t="e">
        <f t="shared" si="15"/>
        <v>#DIV/0!</v>
      </c>
      <c r="M97" s="15" t="e">
        <f t="shared" si="16"/>
        <v>#DIV/0!</v>
      </c>
      <c r="O97" s="35"/>
    </row>
    <row r="98" spans="1:15" ht="17.25" customHeight="1">
      <c r="A98" s="30">
        <v>40000000</v>
      </c>
      <c r="B98" s="78" t="s">
        <v>23</v>
      </c>
      <c r="C98" s="18"/>
      <c r="D98" s="38">
        <f>D99</f>
        <v>0</v>
      </c>
      <c r="E98" s="38">
        <f>E99</f>
        <v>0</v>
      </c>
      <c r="F98" s="38">
        <f>F99</f>
        <v>999</v>
      </c>
      <c r="G98" s="20">
        <f t="shared" si="13"/>
        <v>0</v>
      </c>
      <c r="H98" s="38">
        <f>H99</f>
        <v>218.4</v>
      </c>
      <c r="I98" s="38">
        <f>I99</f>
        <v>1159.9</v>
      </c>
      <c r="J98" s="15" t="e">
        <f t="shared" si="14"/>
        <v>#DIV/0!</v>
      </c>
      <c r="K98" s="15"/>
      <c r="L98" s="15">
        <f t="shared" si="15"/>
        <v>1.1610610610610612</v>
      </c>
      <c r="M98" s="15" t="e">
        <f t="shared" si="16"/>
        <v>#DIV/0!</v>
      </c>
      <c r="O98" s="35"/>
    </row>
    <row r="99" spans="1:15" ht="18.75" customHeight="1">
      <c r="A99" s="79">
        <v>41030000</v>
      </c>
      <c r="B99" s="80" t="s">
        <v>31</v>
      </c>
      <c r="C99" s="18"/>
      <c r="D99" s="38">
        <f>D101+D100</f>
        <v>0</v>
      </c>
      <c r="E99" s="38">
        <f>E101+E100</f>
        <v>0</v>
      </c>
      <c r="F99" s="38">
        <f>F101+F100</f>
        <v>999</v>
      </c>
      <c r="G99" s="20">
        <f t="shared" si="13"/>
        <v>0</v>
      </c>
      <c r="H99" s="38">
        <f>H100+H101</f>
        <v>218.4</v>
      </c>
      <c r="I99" s="38">
        <f>I100+I101</f>
        <v>1159.9</v>
      </c>
      <c r="J99" s="15" t="e">
        <f t="shared" si="14"/>
        <v>#DIV/0!</v>
      </c>
      <c r="K99" s="15"/>
      <c r="L99" s="15">
        <f t="shared" si="15"/>
        <v>1.1610610610610612</v>
      </c>
      <c r="M99" s="15" t="e">
        <f t="shared" si="16"/>
        <v>#DIV/0!</v>
      </c>
      <c r="O99" s="35"/>
    </row>
    <row r="100" spans="1:15" ht="110.25">
      <c r="A100" s="16">
        <v>41052600</v>
      </c>
      <c r="B100" s="41" t="s">
        <v>91</v>
      </c>
      <c r="C100" s="18"/>
      <c r="D100" s="19"/>
      <c r="E100" s="19"/>
      <c r="F100" s="19">
        <v>999</v>
      </c>
      <c r="G100" s="20">
        <f t="shared" si="13"/>
        <v>0</v>
      </c>
      <c r="H100" s="19"/>
      <c r="I100" s="19">
        <v>999</v>
      </c>
      <c r="J100" s="15" t="e">
        <f t="shared" si="14"/>
        <v>#DIV/0!</v>
      </c>
      <c r="K100" s="15"/>
      <c r="L100" s="15">
        <f t="shared" si="15"/>
        <v>1</v>
      </c>
      <c r="M100" s="15" t="e">
        <f t="shared" si="16"/>
        <v>#DIV/0!</v>
      </c>
      <c r="O100" s="35"/>
    </row>
    <row r="101" spans="1:15" ht="15.75">
      <c r="A101" s="16">
        <v>41053900</v>
      </c>
      <c r="B101" s="32" t="s">
        <v>57</v>
      </c>
      <c r="C101" s="18"/>
      <c r="D101" s="19"/>
      <c r="E101" s="19"/>
      <c r="F101" s="19"/>
      <c r="G101" s="20">
        <f t="shared" si="13"/>
        <v>0</v>
      </c>
      <c r="H101" s="38">
        <v>218.4</v>
      </c>
      <c r="I101" s="38">
        <v>160.9</v>
      </c>
      <c r="J101" s="15" t="e">
        <f t="shared" si="14"/>
        <v>#DIV/0!</v>
      </c>
      <c r="K101" s="15"/>
      <c r="L101" s="15" t="e">
        <f t="shared" si="15"/>
        <v>#DIV/0!</v>
      </c>
      <c r="M101" s="15" t="e">
        <f t="shared" si="16"/>
        <v>#DIV/0!</v>
      </c>
      <c r="O101" s="35"/>
    </row>
    <row r="102" spans="1:15" ht="17.25" customHeight="1">
      <c r="A102" s="16">
        <v>50110000</v>
      </c>
      <c r="B102" s="32" t="s">
        <v>49</v>
      </c>
      <c r="C102" s="18"/>
      <c r="D102" s="19"/>
      <c r="E102" s="19"/>
      <c r="F102" s="19"/>
      <c r="G102" s="20">
        <f t="shared" si="13"/>
        <v>0</v>
      </c>
      <c r="H102" s="19"/>
      <c r="I102" s="19"/>
      <c r="J102" s="15" t="e">
        <f t="shared" si="14"/>
        <v>#DIV/0!</v>
      </c>
      <c r="K102" s="15"/>
      <c r="L102" s="15" t="e">
        <f t="shared" si="15"/>
        <v>#DIV/0!</v>
      </c>
      <c r="M102" s="15" t="e">
        <f t="shared" si="16"/>
        <v>#DIV/0!</v>
      </c>
      <c r="O102" s="35"/>
    </row>
    <row r="103" spans="1:15" ht="21" customHeight="1">
      <c r="A103" s="81"/>
      <c r="B103" s="82" t="s">
        <v>85</v>
      </c>
      <c r="C103" s="83"/>
      <c r="D103" s="23">
        <f>D70+D81+D87+D102</f>
        <v>421</v>
      </c>
      <c r="E103" s="23">
        <f>E70+E81+E87+E102</f>
        <v>16.4</v>
      </c>
      <c r="F103" s="23">
        <f>F70+F81+F87+F102</f>
        <v>175.39999999999998</v>
      </c>
      <c r="G103" s="20">
        <f t="shared" si="13"/>
        <v>210.5</v>
      </c>
      <c r="H103" s="23">
        <f>H70+H81+H87+H102</f>
        <v>210.59999999999997</v>
      </c>
      <c r="I103" s="23">
        <f>I70+I81+I87+I102</f>
        <v>132</v>
      </c>
      <c r="J103" s="15">
        <f t="shared" si="14"/>
        <v>0.31353919239904987</v>
      </c>
      <c r="K103" s="15"/>
      <c r="L103" s="15">
        <f t="shared" si="15"/>
        <v>0.7525655644241734</v>
      </c>
      <c r="M103" s="15">
        <f t="shared" si="16"/>
        <v>0.6270783847980997</v>
      </c>
      <c r="O103" s="35"/>
    </row>
    <row r="104" spans="1:15" ht="21" customHeight="1">
      <c r="A104" s="81"/>
      <c r="B104" s="82" t="s">
        <v>58</v>
      </c>
      <c r="C104" s="83"/>
      <c r="D104" s="23">
        <f>D103+D98</f>
        <v>421</v>
      </c>
      <c r="E104" s="23">
        <f>E103+E98</f>
        <v>16.4</v>
      </c>
      <c r="F104" s="23">
        <f>F103+F98</f>
        <v>1174.4</v>
      </c>
      <c r="G104" s="20">
        <f t="shared" si="13"/>
        <v>210.5</v>
      </c>
      <c r="H104" s="23">
        <f>H103+H98</f>
        <v>429</v>
      </c>
      <c r="I104" s="23">
        <f>I103+I98</f>
        <v>1291.9</v>
      </c>
      <c r="J104" s="15">
        <f>I104/D104</f>
        <v>3.0686460807600953</v>
      </c>
      <c r="K104" s="15"/>
      <c r="L104" s="15">
        <f>I104/F104</f>
        <v>1.100051089918256</v>
      </c>
      <c r="M104" s="15">
        <f>I104/G104</f>
        <v>6.1372921615201905</v>
      </c>
      <c r="O104" s="35"/>
    </row>
    <row r="105" spans="1:15" s="39" customFormat="1" ht="21" customHeight="1">
      <c r="A105" s="26"/>
      <c r="B105" s="27" t="s">
        <v>59</v>
      </c>
      <c r="C105" s="28"/>
      <c r="D105" s="23">
        <f>D67+D104</f>
        <v>16004.199999999999</v>
      </c>
      <c r="E105" s="23">
        <f>E67+E104</f>
        <v>16.4</v>
      </c>
      <c r="F105" s="23">
        <f>F67+F104</f>
        <v>7766.799999999999</v>
      </c>
      <c r="G105" s="20">
        <f t="shared" si="13"/>
        <v>8002.0999999999985</v>
      </c>
      <c r="H105" s="23">
        <f>H67+H104</f>
        <v>7046.7</v>
      </c>
      <c r="I105" s="23">
        <f>I67+I104</f>
        <v>7748.799999999999</v>
      </c>
      <c r="J105" s="15">
        <f>I105/D105</f>
        <v>0.4841729046125392</v>
      </c>
      <c r="K105" s="15"/>
      <c r="L105" s="15">
        <f t="shared" si="15"/>
        <v>0.9976824432198589</v>
      </c>
      <c r="M105" s="15">
        <f t="shared" si="16"/>
        <v>0.9683458092250785</v>
      </c>
      <c r="O105" s="35"/>
    </row>
    <row r="107" ht="24.75" customHeight="1"/>
    <row r="108" spans="2:7" ht="15.75">
      <c r="B108" s="3" t="s">
        <v>71</v>
      </c>
      <c r="G108" s="3" t="s">
        <v>72</v>
      </c>
    </row>
  </sheetData>
  <sheetProtection/>
  <mergeCells count="4">
    <mergeCell ref="A4:K4"/>
    <mergeCell ref="A5:K5"/>
    <mergeCell ref="J1:M1"/>
    <mergeCell ref="H2:M2"/>
  </mergeCells>
  <printOptions/>
  <pageMargins left="0.28" right="0" top="0.35" bottom="0.5" header="0.23" footer="0"/>
  <pageSetup blackAndWhite="1" fitToHeight="2" fitToWidth="1" horizontalDpi="300" verticalDpi="300" orientation="portrait" paperSize="9" scale="6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k10</dc:creator>
  <cp:keywords/>
  <dc:description/>
  <cp:lastModifiedBy>User</cp:lastModifiedBy>
  <cp:lastPrinted>2020-07-31T05:22:18Z</cp:lastPrinted>
  <dcterms:created xsi:type="dcterms:W3CDTF">2007-01-11T10:44:31Z</dcterms:created>
  <dcterms:modified xsi:type="dcterms:W3CDTF">2020-07-31T05:22:22Z</dcterms:modified>
  <cp:category/>
  <cp:version/>
  <cp:contentType/>
  <cp:contentStatus/>
</cp:coreProperties>
</file>